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28"/>
  <workbookPr hidePivotFieldList="1" defaultThemeVersion="166925"/>
  <mc:AlternateContent xmlns:mc="http://schemas.openxmlformats.org/markup-compatibility/2006">
    <mc:Choice Requires="x15">
      <x15ac:absPath xmlns:x15ac="http://schemas.microsoft.com/office/spreadsheetml/2010/11/ac" url="C:\Users\Kguarinb\Downloads\"/>
    </mc:Choice>
  </mc:AlternateContent>
  <xr:revisionPtr revIDLastSave="35" documentId="8_{B67587B8-E41F-4999-B545-317C867621B0}" xr6:coauthVersionLast="47" xr6:coauthVersionMax="47" xr10:uidLastSave="{3DE129D0-BF8D-4169-BD74-9289B5A00B5E}"/>
  <bookViews>
    <workbookView xWindow="0" yWindow="0" windowWidth="28800" windowHeight="12225" tabRatio="898" activeTab="5" xr2:uid="{00000000-000D-0000-FFFF-FFFF00000000}"/>
  </bookViews>
  <sheets>
    <sheet name="1- Presentacion " sheetId="10" r:id="rId1"/>
    <sheet name="Conceptos 37001" sheetId="37" r:id="rId2"/>
    <sheet name="2- Análisis de Contexto " sheetId="14" r:id="rId3"/>
    <sheet name="3- Estrategias" sheetId="15" r:id="rId4"/>
    <sheet name="4- Instructivo Riesgos " sheetId="33" r:id="rId5"/>
    <sheet name="5- Identificación de Riesgos" sheetId="27" r:id="rId6"/>
    <sheet name="6- Valoración Controles" sheetId="28" r:id="rId7"/>
    <sheet name="7- Mapa Final" sheetId="29" r:id="rId8"/>
    <sheet name="8- Políticas de Administración " sheetId="5" r:id="rId9"/>
    <sheet name="9- Matriz de Calor " sheetId="21" r:id="rId10"/>
    <sheet name="Seguimiento 1 Trimestre" sheetId="18" r:id="rId11"/>
    <sheet name="Seguimiento 2 Trimestre" sheetId="34" r:id="rId12"/>
    <sheet name="Seguimiento 3 Trimestre" sheetId="35" r:id="rId13"/>
    <sheet name="Seguimiento 4 Trimestre" sheetId="36" r:id="rId14"/>
  </sheets>
  <externalReferences>
    <externalReference r:id="rId15"/>
    <externalReference r:id="rId16"/>
  </externalReferences>
  <definedNames>
    <definedName name="_xlnm.Print_Area" localSheetId="5">'5- Identificación de Riesgos'!$A$1:$N$29</definedName>
    <definedName name="_xlnm.Print_Area" localSheetId="6">'6- Valoración Controles'!$A$1:$V$29</definedName>
    <definedName name="_xlnm.Print_Area" localSheetId="7">'7- Mapa Final'!$A$1:$N$29</definedName>
    <definedName name="Data">'[1]Tabla de Valoración'!$I$2:$L$5</definedName>
    <definedName name="Diseño">'[1]Tabla de Valoración'!$I$2:$I$5</definedName>
    <definedName name="Ejecución">'[1]Tabla de Valoración'!$I$2:$L$2</definedName>
    <definedName name="Posibilidad" localSheetId="2">[2]Hoja2!$H$3:$H$7</definedName>
    <definedName name="Posibilidad" localSheetId="3">[2]Hoja2!$H$3:$H$7</definedName>
    <definedName name="Posibilidad">[2]Hoja2!$H$3:$H$7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0" i="28" l="1"/>
  <c r="A60" i="28"/>
  <c r="G40" i="27"/>
  <c r="O40" i="27" l="1"/>
  <c r="I22" i="5" l="1"/>
  <c r="I21" i="5"/>
  <c r="E69" i="29" l="1"/>
  <c r="E68" i="29"/>
  <c r="E67" i="29"/>
  <c r="E66" i="29"/>
  <c r="E65" i="29"/>
  <c r="E64" i="29"/>
  <c r="E63" i="29"/>
  <c r="E62" i="29"/>
  <c r="E61" i="29"/>
  <c r="L60" i="29"/>
  <c r="E60" i="29"/>
  <c r="C60" i="29"/>
  <c r="C59" i="35" s="1"/>
  <c r="B60" i="29"/>
  <c r="B59" i="35" s="1"/>
  <c r="A60" i="29"/>
  <c r="A59" i="34" s="1"/>
  <c r="B59" i="34" l="1"/>
  <c r="C59" i="34"/>
  <c r="A59" i="36"/>
  <c r="B59" i="36"/>
  <c r="A59" i="18"/>
  <c r="C59" i="36"/>
  <c r="A59" i="35"/>
  <c r="B59" i="18"/>
  <c r="C59" i="18"/>
  <c r="G50" i="27" l="1"/>
  <c r="C12" i="28" l="1"/>
  <c r="C13" i="28"/>
  <c r="C14" i="28"/>
  <c r="C15" i="28"/>
  <c r="C16" i="28"/>
  <c r="C17" i="28"/>
  <c r="C18" i="28"/>
  <c r="C19" i="28"/>
  <c r="C10" i="28"/>
  <c r="E14" i="29" l="1"/>
  <c r="E15" i="29"/>
  <c r="E16" i="29"/>
  <c r="E17" i="29"/>
  <c r="E18" i="29"/>
  <c r="E19" i="29"/>
  <c r="E20" i="29"/>
  <c r="E21" i="29"/>
  <c r="E22" i="29"/>
  <c r="E23" i="29"/>
  <c r="E24" i="29"/>
  <c r="E25" i="29"/>
  <c r="E26" i="29"/>
  <c r="E27" i="29"/>
  <c r="E28" i="29"/>
  <c r="E29" i="29"/>
  <c r="E30" i="29"/>
  <c r="E31" i="29"/>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8" i="29"/>
  <c r="E59" i="29"/>
  <c r="L11" i="27"/>
  <c r="K11" i="27" s="1"/>
  <c r="L12" i="27"/>
  <c r="K12" i="27" s="1"/>
  <c r="L13" i="27"/>
  <c r="K13" i="27" s="1"/>
  <c r="L14" i="27"/>
  <c r="K14" i="27" s="1"/>
  <c r="L15" i="27"/>
  <c r="K15" i="27" s="1"/>
  <c r="L16" i="27"/>
  <c r="K16" i="27" s="1"/>
  <c r="L17" i="27"/>
  <c r="K17" i="27" s="1"/>
  <c r="L18" i="27"/>
  <c r="K18" i="27" s="1"/>
  <c r="L19" i="27"/>
  <c r="K19" i="27" s="1"/>
  <c r="L20" i="27"/>
  <c r="K20" i="27" s="1"/>
  <c r="L21" i="27"/>
  <c r="K21" i="27" s="1"/>
  <c r="L22" i="27"/>
  <c r="L23" i="27"/>
  <c r="K23" i="27" s="1"/>
  <c r="L24" i="27"/>
  <c r="K24" i="27" s="1"/>
  <c r="L25" i="27"/>
  <c r="K25" i="27" s="1"/>
  <c r="L26" i="27"/>
  <c r="K26" i="27" s="1"/>
  <c r="L27" i="27"/>
  <c r="K27" i="27" s="1"/>
  <c r="L28" i="27"/>
  <c r="K28" i="27" s="1"/>
  <c r="L29" i="27"/>
  <c r="K29" i="27" s="1"/>
  <c r="L30" i="27"/>
  <c r="K30" i="27" s="1"/>
  <c r="L31" i="27"/>
  <c r="K31" i="27" s="1"/>
  <c r="L32" i="27"/>
  <c r="K32" i="27" s="1"/>
  <c r="L33" i="27"/>
  <c r="K33" i="27" s="1"/>
  <c r="L34" i="27"/>
  <c r="K34" i="27" s="1"/>
  <c r="L35" i="27"/>
  <c r="K35" i="27" s="1"/>
  <c r="L36" i="27"/>
  <c r="K36" i="27" s="1"/>
  <c r="L37" i="27"/>
  <c r="K37" i="27" s="1"/>
  <c r="L38" i="27"/>
  <c r="K38" i="27" s="1"/>
  <c r="L39" i="27"/>
  <c r="K39" i="27" s="1"/>
  <c r="L50" i="27"/>
  <c r="K50" i="27" s="1"/>
  <c r="L51" i="27"/>
  <c r="K51" i="27" s="1"/>
  <c r="L52" i="27"/>
  <c r="K52" i="27" s="1"/>
  <c r="L53" i="27"/>
  <c r="K53" i="27" s="1"/>
  <c r="L54" i="27"/>
  <c r="K54" i="27" s="1"/>
  <c r="L55" i="27"/>
  <c r="K55" i="27" s="1"/>
  <c r="L56" i="27"/>
  <c r="K56" i="27" s="1"/>
  <c r="L57" i="27"/>
  <c r="K57" i="27" s="1"/>
  <c r="L58" i="27"/>
  <c r="K58" i="27" s="1"/>
  <c r="L59" i="27"/>
  <c r="K59" i="27" s="1"/>
  <c r="L60" i="27"/>
  <c r="K60" i="27" s="1"/>
  <c r="L61" i="27"/>
  <c r="K61" i="27" s="1"/>
  <c r="L62" i="27"/>
  <c r="K62" i="27" s="1"/>
  <c r="L63" i="27"/>
  <c r="K63" i="27" s="1"/>
  <c r="L64" i="27"/>
  <c r="K64" i="27" s="1"/>
  <c r="L65" i="27"/>
  <c r="K65" i="27" s="1"/>
  <c r="L66" i="27"/>
  <c r="K66" i="27" s="1"/>
  <c r="L67" i="27"/>
  <c r="K67" i="27" s="1"/>
  <c r="L68" i="27"/>
  <c r="K68" i="27" s="1"/>
  <c r="L69" i="27"/>
  <c r="K69" i="27" s="1"/>
  <c r="C20" i="28" l="1"/>
  <c r="C21" i="28"/>
  <c r="C22" i="28"/>
  <c r="C23" i="28"/>
  <c r="C24" i="28"/>
  <c r="C25" i="28"/>
  <c r="C26" i="28"/>
  <c r="C27" i="28"/>
  <c r="C28" i="28"/>
  <c r="C29" i="28"/>
  <c r="C30" i="28"/>
  <c r="C31" i="28"/>
  <c r="C32" i="28"/>
  <c r="C33" i="28"/>
  <c r="C34" i="28"/>
  <c r="C35" i="28"/>
  <c r="C36" i="28"/>
  <c r="C37" i="28"/>
  <c r="C38" i="28"/>
  <c r="C39" i="28"/>
  <c r="C40" i="28"/>
  <c r="C41" i="28"/>
  <c r="C42" i="28"/>
  <c r="C43" i="28"/>
  <c r="C44" i="28"/>
  <c r="C45" i="28"/>
  <c r="C46" i="28"/>
  <c r="C47" i="28"/>
  <c r="C48" i="28"/>
  <c r="C49" i="28"/>
  <c r="C50" i="28"/>
  <c r="C51" i="28"/>
  <c r="C52" i="28"/>
  <c r="C53" i="28"/>
  <c r="C54" i="28"/>
  <c r="C55" i="28"/>
  <c r="C56" i="28"/>
  <c r="C57" i="28"/>
  <c r="C58" i="28"/>
  <c r="C59" i="28"/>
  <c r="C60" i="28"/>
  <c r="C61" i="28"/>
  <c r="C62" i="28"/>
  <c r="C63" i="28"/>
  <c r="C64" i="28"/>
  <c r="C65" i="28"/>
  <c r="C66" i="28"/>
  <c r="C67" i="28"/>
  <c r="C68" i="28"/>
  <c r="C69" i="28"/>
  <c r="L61" i="28" l="1"/>
  <c r="L62" i="28"/>
  <c r="L63" i="28"/>
  <c r="L64" i="28"/>
  <c r="L65" i="28"/>
  <c r="L66" i="28"/>
  <c r="L67" i="28"/>
  <c r="L68" i="28"/>
  <c r="L69" i="28"/>
  <c r="L60" i="28"/>
  <c r="R69" i="28"/>
  <c r="R68" i="28"/>
  <c r="R67" i="28"/>
  <c r="R66" i="28"/>
  <c r="R65" i="28"/>
  <c r="R64" i="28"/>
  <c r="R63" i="28"/>
  <c r="R62" i="28"/>
  <c r="R61" i="28"/>
  <c r="R60" i="28"/>
  <c r="J69" i="28"/>
  <c r="J68" i="28"/>
  <c r="J67" i="28"/>
  <c r="J66" i="28"/>
  <c r="J65" i="28"/>
  <c r="J64" i="28"/>
  <c r="J63" i="28"/>
  <c r="J62" i="28"/>
  <c r="J61" i="28"/>
  <c r="J60" i="28"/>
  <c r="B20" i="28"/>
  <c r="B60" i="28"/>
  <c r="B50" i="28"/>
  <c r="L50" i="29"/>
  <c r="C50" i="29"/>
  <c r="B50" i="29"/>
  <c r="A50" i="29"/>
  <c r="C49" i="36" l="1"/>
  <c r="C49" i="34"/>
  <c r="C49" i="35"/>
  <c r="B49" i="34"/>
  <c r="B49" i="36"/>
  <c r="B49" i="35"/>
  <c r="A49" i="35"/>
  <c r="A49" i="34"/>
  <c r="A49" i="36"/>
  <c r="A49" i="18"/>
  <c r="B49" i="18"/>
  <c r="C49" i="18"/>
  <c r="S60" i="28"/>
  <c r="K60" i="28"/>
  <c r="M60" i="27" l="1"/>
  <c r="G60" i="29" s="1"/>
  <c r="U60" i="28" l="1"/>
  <c r="K60" i="29" s="1"/>
  <c r="L51" i="28"/>
  <c r="L52" i="28"/>
  <c r="L53" i="28"/>
  <c r="L54" i="28"/>
  <c r="L55" i="28"/>
  <c r="L56" i="28"/>
  <c r="L57" i="28"/>
  <c r="L58" i="28"/>
  <c r="L59" i="28"/>
  <c r="L41" i="28"/>
  <c r="L42" i="28"/>
  <c r="L43" i="28"/>
  <c r="L44" i="28"/>
  <c r="L45" i="28"/>
  <c r="L46" i="28"/>
  <c r="L47" i="28"/>
  <c r="L48" i="28"/>
  <c r="L49" i="28"/>
  <c r="L31" i="28"/>
  <c r="L32" i="28"/>
  <c r="L33" i="28"/>
  <c r="L34" i="28"/>
  <c r="L35" i="28"/>
  <c r="L36" i="28"/>
  <c r="L37" i="28"/>
  <c r="L38" i="28"/>
  <c r="L39" i="28"/>
  <c r="L21" i="28"/>
  <c r="L22" i="28"/>
  <c r="L23" i="28"/>
  <c r="L24" i="28"/>
  <c r="L25" i="28"/>
  <c r="L26" i="28"/>
  <c r="L27" i="28"/>
  <c r="L28" i="28"/>
  <c r="L29" i="28"/>
  <c r="L14" i="28"/>
  <c r="L15" i="28"/>
  <c r="L16" i="28"/>
  <c r="L17" i="28"/>
  <c r="L18" i="28"/>
  <c r="L19" i="28"/>
  <c r="L13" i="28"/>
  <c r="L11" i="28"/>
  <c r="E59" i="36" l="1"/>
  <c r="E59" i="18"/>
  <c r="E59" i="34"/>
  <c r="E59" i="35"/>
  <c r="H50" i="27"/>
  <c r="F50" i="29" s="1"/>
  <c r="G20" i="27"/>
  <c r="G30" i="27"/>
  <c r="G10" i="27"/>
  <c r="H10" i="27" s="1"/>
  <c r="M50" i="27" l="1"/>
  <c r="O50" i="27" l="1"/>
  <c r="G50" i="29"/>
  <c r="N50" i="27"/>
  <c r="H50" i="29" s="1"/>
  <c r="B30" i="28" l="1"/>
  <c r="A30" i="28"/>
  <c r="A20" i="28"/>
  <c r="J20" i="28"/>
  <c r="L20" i="28"/>
  <c r="R20" i="28"/>
  <c r="J21" i="28"/>
  <c r="R21" i="28"/>
  <c r="J22" i="28"/>
  <c r="R22" i="28"/>
  <c r="J23" i="28"/>
  <c r="R23" i="28"/>
  <c r="J24" i="28"/>
  <c r="R24" i="28"/>
  <c r="J25" i="28"/>
  <c r="R25" i="28"/>
  <c r="J26" i="28"/>
  <c r="R26" i="28"/>
  <c r="J27" i="28"/>
  <c r="R27" i="28"/>
  <c r="J28" i="28"/>
  <c r="R28" i="28"/>
  <c r="J29" i="28"/>
  <c r="R29" i="28"/>
  <c r="J30" i="28"/>
  <c r="L30" i="28"/>
  <c r="R30" i="28"/>
  <c r="J31" i="28"/>
  <c r="R31" i="28"/>
  <c r="J32" i="28"/>
  <c r="R32" i="28"/>
  <c r="J33" i="28"/>
  <c r="R33" i="28"/>
  <c r="J34" i="28"/>
  <c r="R34" i="28"/>
  <c r="J35" i="28"/>
  <c r="R35" i="28"/>
  <c r="J36" i="28"/>
  <c r="R36" i="28"/>
  <c r="J37" i="28"/>
  <c r="R37" i="28"/>
  <c r="J38" i="28"/>
  <c r="R38" i="28"/>
  <c r="J39" i="28"/>
  <c r="R39" i="28"/>
  <c r="A40" i="28"/>
  <c r="B40" i="28"/>
  <c r="J40" i="28"/>
  <c r="L40" i="28"/>
  <c r="R40" i="28"/>
  <c r="J41" i="28"/>
  <c r="R41" i="28"/>
  <c r="J42" i="28"/>
  <c r="R42" i="28"/>
  <c r="J43" i="28"/>
  <c r="R43" i="28"/>
  <c r="J44" i="28"/>
  <c r="R44" i="28"/>
  <c r="J45" i="28"/>
  <c r="R45" i="28"/>
  <c r="J46" i="28"/>
  <c r="R46" i="28"/>
  <c r="J47" i="28"/>
  <c r="R47" i="28"/>
  <c r="J48" i="28"/>
  <c r="R48" i="28"/>
  <c r="J49" i="28"/>
  <c r="R49" i="28"/>
  <c r="A30" i="29"/>
  <c r="B30" i="29"/>
  <c r="C30" i="29"/>
  <c r="L30" i="29"/>
  <c r="A40" i="29"/>
  <c r="B40" i="29"/>
  <c r="C40" i="29"/>
  <c r="L40" i="29"/>
  <c r="R59" i="28"/>
  <c r="J59" i="28"/>
  <c r="R58" i="28"/>
  <c r="J58" i="28"/>
  <c r="R57" i="28"/>
  <c r="J57" i="28"/>
  <c r="R56" i="28"/>
  <c r="J56" i="28"/>
  <c r="R55" i="28"/>
  <c r="J55" i="28"/>
  <c r="R54" i="28"/>
  <c r="J54" i="28"/>
  <c r="R53" i="28"/>
  <c r="J53" i="28"/>
  <c r="R52" i="28"/>
  <c r="J52" i="28"/>
  <c r="R51" i="28"/>
  <c r="J51" i="28"/>
  <c r="R50" i="28"/>
  <c r="L50" i="28"/>
  <c r="J50" i="28"/>
  <c r="C29" i="35" l="1"/>
  <c r="C29" i="34"/>
  <c r="C29" i="36"/>
  <c r="A29" i="34"/>
  <c r="A29" i="36"/>
  <c r="A29" i="35"/>
  <c r="C39" i="34"/>
  <c r="C39" i="35"/>
  <c r="C39" i="36"/>
  <c r="B29" i="35"/>
  <c r="B29" i="36"/>
  <c r="B29" i="34"/>
  <c r="B39" i="36"/>
  <c r="B39" i="34"/>
  <c r="B39" i="35"/>
  <c r="A39" i="35"/>
  <c r="A39" i="36"/>
  <c r="A39" i="34"/>
  <c r="A39" i="18"/>
  <c r="A29" i="18"/>
  <c r="B29" i="18"/>
  <c r="B39" i="18"/>
  <c r="C29" i="18"/>
  <c r="C39" i="18"/>
  <c r="S40" i="28"/>
  <c r="K40" i="28"/>
  <c r="S30" i="28"/>
  <c r="K30" i="28"/>
  <c r="K20" i="28"/>
  <c r="S20" i="28"/>
  <c r="K50" i="28"/>
  <c r="S50" i="28"/>
  <c r="T50" i="28" l="1"/>
  <c r="J50" i="29" s="1"/>
  <c r="D49" i="35" l="1"/>
  <c r="D49" i="34"/>
  <c r="D49" i="36"/>
  <c r="D49" i="18"/>
  <c r="U50" i="28"/>
  <c r="K50" i="29" s="1"/>
  <c r="E49" i="34" l="1"/>
  <c r="E49" i="35"/>
  <c r="E49" i="36"/>
  <c r="E49" i="18"/>
  <c r="V50" i="28"/>
  <c r="M50" i="29" s="1"/>
  <c r="G60" i="27"/>
  <c r="H60" i="27" s="1"/>
  <c r="H30" i="27"/>
  <c r="F49" i="34" l="1"/>
  <c r="F49" i="35"/>
  <c r="F49" i="36"/>
  <c r="T60" i="28"/>
  <c r="J60" i="29" s="1"/>
  <c r="F60" i="29"/>
  <c r="F49" i="18"/>
  <c r="N60" i="27"/>
  <c r="H60" i="29" s="1"/>
  <c r="T30" i="28"/>
  <c r="F30" i="29"/>
  <c r="M30" i="27"/>
  <c r="N30" i="27" s="1"/>
  <c r="H30" i="29" s="1"/>
  <c r="D59" i="36" l="1"/>
  <c r="D59" i="18"/>
  <c r="D59" i="34"/>
  <c r="D59" i="35"/>
  <c r="V60" i="28"/>
  <c r="M60" i="29" s="1"/>
  <c r="T40" i="28"/>
  <c r="F40" i="29"/>
  <c r="O30" i="27"/>
  <c r="G30" i="29"/>
  <c r="U30" i="28"/>
  <c r="K30" i="29" s="1"/>
  <c r="J30" i="29"/>
  <c r="O60" i="27"/>
  <c r="F59" i="34" l="1"/>
  <c r="F59" i="36"/>
  <c r="F59" i="35"/>
  <c r="F59" i="18"/>
  <c r="D29" i="36"/>
  <c r="D29" i="34"/>
  <c r="D29" i="35"/>
  <c r="E29" i="36"/>
  <c r="E29" i="34"/>
  <c r="E29" i="35"/>
  <c r="D29" i="18"/>
  <c r="E29" i="18"/>
  <c r="G40" i="29"/>
  <c r="U40" i="28"/>
  <c r="K40" i="29" s="1"/>
  <c r="V30" i="28"/>
  <c r="M30" i="29" s="1"/>
  <c r="J40" i="29"/>
  <c r="H40" i="29"/>
  <c r="F29" i="35" l="1"/>
  <c r="F29" i="34"/>
  <c r="F29" i="36"/>
  <c r="E39" i="35"/>
  <c r="E39" i="34"/>
  <c r="E39" i="36"/>
  <c r="D39" i="35"/>
  <c r="D39" i="34"/>
  <c r="D39" i="36"/>
  <c r="D39" i="18"/>
  <c r="F29" i="18"/>
  <c r="E39" i="18"/>
  <c r="V40" i="28"/>
  <c r="M40" i="29" s="1"/>
  <c r="A10" i="28"/>
  <c r="B10" i="28"/>
  <c r="F39" i="36" l="1"/>
  <c r="F39" i="34"/>
  <c r="F39" i="35"/>
  <c r="F39" i="18"/>
  <c r="C20" i="29"/>
  <c r="C10" i="29"/>
  <c r="C19" i="36" l="1"/>
  <c r="C19" i="34"/>
  <c r="C19" i="35"/>
  <c r="C9" i="36"/>
  <c r="C9" i="35"/>
  <c r="C9" i="34"/>
  <c r="L12" i="28"/>
  <c r="L10" i="28"/>
  <c r="C11" i="28"/>
  <c r="L10" i="27" l="1"/>
  <c r="M10" i="27" l="1"/>
  <c r="K10" i="27"/>
  <c r="C19" i="18"/>
  <c r="C9" i="18"/>
  <c r="M20" i="27" l="1"/>
  <c r="G20" i="29" l="1"/>
  <c r="U20" i="28"/>
  <c r="G10" i="29"/>
  <c r="L20" i="29"/>
  <c r="E11" i="29"/>
  <c r="E12" i="29"/>
  <c r="E13" i="29"/>
  <c r="A20" i="29"/>
  <c r="B20" i="29"/>
  <c r="R11" i="28"/>
  <c r="R12" i="28"/>
  <c r="R13" i="28"/>
  <c r="R14" i="28"/>
  <c r="R15" i="28"/>
  <c r="R16" i="28"/>
  <c r="R17" i="28"/>
  <c r="R18" i="28"/>
  <c r="R19" i="28"/>
  <c r="R10" i="28"/>
  <c r="J11" i="28"/>
  <c r="J12" i="28"/>
  <c r="J13" i="28"/>
  <c r="J14" i="28"/>
  <c r="J15" i="28"/>
  <c r="J16" i="28"/>
  <c r="J17" i="28"/>
  <c r="J18" i="28"/>
  <c r="J19" i="28"/>
  <c r="J10" i="28"/>
  <c r="A19" i="35" l="1"/>
  <c r="A19" i="34"/>
  <c r="A19" i="36"/>
  <c r="B19" i="34"/>
  <c r="B19" i="36"/>
  <c r="B19" i="35"/>
  <c r="B19" i="18"/>
  <c r="A19" i="18"/>
  <c r="K10" i="28"/>
  <c r="S10" i="28"/>
  <c r="U10" i="28" s="1"/>
  <c r="H20" i="27" l="1"/>
  <c r="N20" i="27" l="1"/>
  <c r="H20" i="29" s="1"/>
  <c r="T20" i="28"/>
  <c r="V20" i="28" s="1"/>
  <c r="M20" i="29" s="1"/>
  <c r="O10" i="27"/>
  <c r="N10" i="27"/>
  <c r="H10" i="29" s="1"/>
  <c r="T10" i="28"/>
  <c r="V10" i="28" s="1"/>
  <c r="M10" i="29" s="1"/>
  <c r="O20" i="27"/>
  <c r="F20" i="29"/>
  <c r="E10" i="29"/>
  <c r="B10" i="29"/>
  <c r="A10" i="29"/>
  <c r="F19" i="34" l="1"/>
  <c r="F19" i="35"/>
  <c r="F19" i="36"/>
  <c r="A9" i="35"/>
  <c r="A9" i="36"/>
  <c r="A9" i="34"/>
  <c r="B9" i="35"/>
  <c r="B9" i="36"/>
  <c r="B9" i="34"/>
  <c r="F9" i="36"/>
  <c r="F9" i="35"/>
  <c r="F9" i="34"/>
  <c r="B9" i="18"/>
  <c r="F9" i="18"/>
  <c r="A9" i="18"/>
  <c r="F19" i="18"/>
  <c r="J20" i="29"/>
  <c r="D19" i="34" l="1"/>
  <c r="D19" i="35"/>
  <c r="D19" i="36"/>
  <c r="D19" i="18"/>
  <c r="L10" i="29"/>
  <c r="K10" i="29" l="1"/>
  <c r="E9" i="34" l="1"/>
  <c r="E9" i="36"/>
  <c r="E9" i="35"/>
  <c r="E9" i="18"/>
  <c r="K20" i="29"/>
  <c r="E19" i="35" l="1"/>
  <c r="E19" i="34"/>
  <c r="E19" i="36"/>
  <c r="E19" i="18"/>
  <c r="F10" i="29"/>
  <c r="J10" i="29" l="1"/>
  <c r="D9" i="34" l="1"/>
  <c r="D9" i="36"/>
  <c r="D9" i="35"/>
  <c r="D9" i="18"/>
</calcChain>
</file>

<file path=xl/sharedStrings.xml><?xml version="1.0" encoding="utf-8"?>
<sst xmlns="http://schemas.openxmlformats.org/spreadsheetml/2006/main" count="898" uniqueCount="496">
  <si>
    <t xml:space="preserve"> MAPA DE RIESGOS SIGCMA</t>
  </si>
  <si>
    <t>DEPENDENCIA (Unidad misional del CSJ o Unidad de la DEAJ o Seccional o CSJ en caso de despachos judiciales certificados)</t>
  </si>
  <si>
    <t xml:space="preserve">DIRECCION EJECUTIVA DE ADMINISTRACION JUDICIAL
UNIDAD DE RECURSOS HUMANOS </t>
  </si>
  <si>
    <t>PROCESO (indique el tipo de proceso si es Estratégico. Misional, Apoyo, Evaluación y Mejora y especifique el nombre del proceso)</t>
  </si>
  <si>
    <t>Apoyo</t>
  </si>
  <si>
    <t>GESTIÓN DE LA SEGURIDAD Y SALUD EN EL TRABAJO</t>
  </si>
  <si>
    <t>CONSEJO SUPERIOR DE LA JUDICATURA</t>
  </si>
  <si>
    <t>DIRECCION EJECUTIVA DE ADMINISTRACION JUDICIAL</t>
  </si>
  <si>
    <t>CONSEJO SECCIONAL DE LA JUDICATURA</t>
  </si>
  <si>
    <t>DIRECCIÓN SECCIONAL DE ADMINISTRACIÓN JUDICIAL</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</si>
  <si>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</si>
  <si>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</si>
  <si>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</si>
  <si>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</si>
  <si>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</si>
  <si>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</si>
  <si>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</si>
  <si>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</si>
  <si>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</si>
  <si>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</si>
  <si>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</si>
  <si>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</si>
  <si>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9"/>
        <color theme="4"/>
        <rFont val="Arial"/>
        <family val="2"/>
      </rPr>
      <t>Oferta</t>
    </r>
    <r>
      <rPr>
        <sz val="9"/>
        <color theme="1"/>
        <rFont val="Arial"/>
        <family val="2"/>
      </rPr>
      <t xml:space="preserve">, </t>
    </r>
    <r>
      <rPr>
        <sz val="9"/>
        <color theme="5"/>
        <rFont val="Arial"/>
        <family val="2"/>
      </rPr>
      <t>promesa</t>
    </r>
    <r>
      <rPr>
        <sz val="9"/>
        <color theme="1"/>
        <rFont val="Arial"/>
        <family val="2"/>
      </rPr>
      <t xml:space="preserve">, </t>
    </r>
    <r>
      <rPr>
        <sz val="9"/>
        <color theme="9"/>
        <rFont val="Arial"/>
        <family val="2"/>
      </rPr>
      <t>entrega</t>
    </r>
    <r>
      <rPr>
        <sz val="9"/>
        <color theme="1"/>
        <rFont val="Arial"/>
        <family val="2"/>
      </rPr>
      <t xml:space="preserve">, </t>
    </r>
    <r>
      <rPr>
        <sz val="9"/>
        <rFont val="Arial"/>
        <family val="2"/>
      </rPr>
      <t>aceptación</t>
    </r>
    <r>
      <rPr>
        <sz val="9"/>
        <color theme="1"/>
        <rFont val="Arial"/>
        <family val="2"/>
      </rPr>
      <t xml:space="preserve"> o </t>
    </r>
    <r>
      <rPr>
        <sz val="9"/>
        <color rgb="FF7030A0"/>
        <rFont val="Arial"/>
        <family val="2"/>
      </rPr>
      <t>solicitud</t>
    </r>
    <r>
      <rPr>
        <sz val="9"/>
        <color theme="1"/>
        <rFont val="Arial"/>
        <family val="2"/>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</si>
  <si>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</si>
  <si>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</si>
  <si>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</si>
  <si>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</si>
  <si>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</si>
  <si>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 xml:space="preserve">PROCESO </t>
  </si>
  <si>
    <t xml:space="preserve">DEPENDENCIA ADMINISTRATIVA O JUDICIAL CERTIFICADA </t>
  </si>
  <si>
    <t xml:space="preserve">UNIDAD DE RECURSOS HUMANOS </t>
  </si>
  <si>
    <t>OBJETIVO DEL PROCESO</t>
  </si>
  <si>
    <t>MAPA DE PROCESOS CONSEJO SUPERIOR DE LA JUDICATURA</t>
  </si>
  <si>
    <t>PROCESOS DEPENDENCIA JUDICIALES CERTIFICADAS</t>
  </si>
  <si>
    <t>Velar por el cumplimiento normativo que garantice la seguridad y la salud en el trabajo de los servidores judiciales, contratistas por prestación de servicios, trabajadores en misión, judicantes y practicantes, articulados con el Sistema de Gestión de la Calidad y el Medio Ambiente y antisoborno de la Rama Judicial</t>
  </si>
  <si>
    <t xml:space="preserve">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</si>
  <si>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</si>
  <si>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</si>
  <si>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</si>
  <si>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</si>
  <si>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</si>
  <si>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</si>
  <si>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</si>
  <si>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</si>
  <si>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Decreto 806 de 2020 Por el cual se adoptan medidas para implementar las tecnologías de la información y las comunicaciones en las actuaciones judiciales, agilizar los procesos judiciales y flexibilizar la atención a los usuarios del servicio de justicia, en el marco del Estado de Emergencia Económica, Social y Ecológica</t>
  </si>
  <si>
    <t>Cambio de Normatividad y Regulaciones Expedidas por el Gobierno Nacional o el Congreso de la Republica que afecten la administración de Justicia.</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</si>
  <si>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</si>
  <si>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</si>
  <si>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</si>
  <si>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</si>
  <si>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</si>
  <si>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</si>
  <si>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</si>
  <si>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</si>
  <si>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</si>
  <si>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</si>
  <si>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</si>
  <si>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 xml:space="preserve">Limitaciones en  la movilidad asociados a factores del orden público </t>
  </si>
  <si>
    <t>Aumento de la demanda de Justicia a causa de la problemática social</t>
  </si>
  <si>
    <t>Amenazas a servidores judiciales en razón al ejercicio de sus funciones.</t>
  </si>
  <si>
    <t xml:space="preserve">Afectaciones a la infraestructura física de las sedes Judiciales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</si>
  <si>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</si>
  <si>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</si>
  <si>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</si>
  <si>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</si>
  <si>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</si>
  <si>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</si>
  <si>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</si>
  <si>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</si>
  <si>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</si>
  <si>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</si>
  <si>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t>
  </si>
  <si>
    <t>Ambientales (emisiones y residuos, energía, catástrofes naturales, desarrollo sostenible)</t>
  </si>
  <si>
    <t>Fenómenos naturales (Inundación, quema de bosques, sismo, vendavales, epidemias y plagas)</t>
  </si>
  <si>
    <t>Aumento de los impactos ambientales negativos por pandemias</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</si>
  <si>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</si>
  <si>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</si>
  <si>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</si>
  <si>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</si>
  <si>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</si>
  <si>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</si>
  <si>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</si>
  <si>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</si>
  <si>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</si>
  <si>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</si>
  <si>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 y GTC 286 2021</t>
  </si>
  <si>
    <t>El compromiso de la Alta Dirección y de los líderes de proceso para ampliar, mantener y mejorar el SIGCMA</t>
  </si>
  <si>
    <t>Encuentro nacional e internacional del SIGCMA</t>
  </si>
  <si>
    <t>Recursos financieros (presupuesto de funcionamiento, recursos de inversión</t>
  </si>
  <si>
    <t>Recursos insuficientes para atender el Plan de necesidades formulado</t>
  </si>
  <si>
    <t>Presupuesto asignado para el desarrollo de proyecto de inversión del SIGCMA</t>
  </si>
  <si>
    <t>Conocimiento de la reglamentación que establece el procedimiento para el manejo de los recursos presupuestales, financieros y de contratación estatal</t>
  </si>
  <si>
    <t>Estandarización de procesos y procedimientos para el desarrollo del proceso contractual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</si>
  <si>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</si>
  <si>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</si>
  <si>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</si>
  <si>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</si>
  <si>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</si>
  <si>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</si>
  <si>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</si>
  <si>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 xml:space="preserve">Carencia  de manual  de funciones y procedimientos  para los servidores Judiciales </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</si>
  <si>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</si>
  <si>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</si>
  <si>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</si>
  <si>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en el desarrollo de competencias propias para el desarrollo de las actividades asignadas</t>
  </si>
  <si>
    <t>El desarrollo de competencia a través de procesos de sensibilización, capacitación y formación en modelo de gestión para el desarrollo de competencias de los servidores judiciales.</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</si>
  <si>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</si>
  <si>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informática, normas antisoborno, normas de bioseguridad etc.  </t>
  </si>
  <si>
    <t>Actualización de la plataforma estratégica para responder a los cambios normativos y legales</t>
  </si>
  <si>
    <t>Falta de tiempo para acceder a la formación  de alto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</si>
  <si>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</si>
  <si>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</si>
  <si>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</si>
  <si>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</si>
  <si>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</si>
  <si>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</si>
  <si>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de los avances tecnológicos</t>
  </si>
  <si>
    <t xml:space="preserve">Capacitación para el uso de herramientas tecnológicas  </t>
  </si>
  <si>
    <t>Carencia de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</si>
  <si>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</si>
  <si>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</si>
  <si>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Carencia de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</si>
  <si>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</si>
  <si>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</si>
  <si>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</si>
  <si>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</si>
  <si>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</si>
  <si>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2021-2025</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</si>
  <si>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</si>
  <si>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</si>
  <si>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</si>
  <si>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</si>
  <si>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</si>
  <si>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</si>
  <si>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</si>
  <si>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</si>
  <si>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</si>
  <si>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</si>
  <si>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</si>
  <si>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</si>
  <si>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</si>
  <si>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</si>
  <si>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</si>
  <si>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</si>
  <si>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</si>
  <si>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al Consejo Seccional de la Judicatura</t>
  </si>
  <si>
    <t>Uso adecuado de los correos electrónicos</t>
  </si>
  <si>
    <t>Uso adecuado del aplicativo SIGOBIUS</t>
  </si>
  <si>
    <t>Fortalecimiento para el tratamiento de PQRS</t>
  </si>
  <si>
    <t>Uso adecuado de la imagen corporativa y los logos en los cuales se encuentra certificada la Rama Judicial</t>
  </si>
  <si>
    <t>Ambientales</t>
  </si>
  <si>
    <t>Desconocimiento del Plan de Gestión Ambiental que aplica para la Rama Judicial Acuerdo PSAA14-10160</t>
  </si>
  <si>
    <t>Disminución en el uso de papel, toners y demás elementos de oficina al implementar el uso de medios tecnológicos</t>
  </si>
  <si>
    <t>Ausencia de indicadores ambientales establecidos en los programas de gestión del Acuerdo PSAA14-10160</t>
  </si>
  <si>
    <t>Participación virtual es los espacios  de sensibilización ambiental, como el Día SIGCMA</t>
  </si>
  <si>
    <t>Baja implementación en sistemas ahorradores de agua  y energía en sedes judiciales y administrativas</t>
  </si>
  <si>
    <t>Mantener la certificación operaciones Bioseguras: Sellos de bioseguridad huella de confianza</t>
  </si>
  <si>
    <t>Falta en la separación adecuada de residuos en la fuente </t>
  </si>
  <si>
    <t>Formación de Auditores en la Norma NTC ISO 14001:2015 y en la Norma Técnica de la Rama Judicial NTC 6256 :2018</t>
  </si>
  <si>
    <t>Desconocimiento por parte de los brigadistas, servidores judiciales y contratistas de las acciones necesarias para actuar ante una emergencia ambiental</t>
  </si>
  <si>
    <t>Implementación de buenas practicas tendientes a la protección del medio ambiente</t>
  </si>
  <si>
    <t>ESTRATEGIAS</t>
  </si>
  <si>
    <t>ESTRATEGIAS  DOFA</t>
  </si>
  <si>
    <t>ESTRATEGIA/ACCIÓN/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</si>
  <si>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</si>
  <si>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</si>
  <si>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</si>
  <si>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</si>
  <si>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</si>
  <si>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</si>
  <si>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</si>
  <si>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</si>
  <si>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</si>
  <si>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</si>
  <si>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</si>
  <si>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</si>
  <si>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</si>
  <si>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</si>
  <si>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</si>
  <si>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</si>
  <si>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</si>
  <si>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</si>
  <si>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</si>
  <si>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</si>
  <si>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</si>
  <si>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</si>
  <si>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</si>
  <si>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</si>
  <si>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</si>
  <si>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</si>
  <si>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</si>
  <si>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</si>
  <si>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</si>
  <si>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</si>
  <si>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</si>
  <si>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efectuado el análisis DOFA (Hoja 1. Análisis de Contexto)  y revisado todos los elementos del proceso: </t>
    </r>
    <r>
      <rPr>
        <b/>
        <sz val="9"/>
        <rFont val="Arial"/>
        <family val="2"/>
      </rPr>
      <t xml:space="preserve"> objetivo, alcance, actividades, y en especial los productos y servicios que entrega.</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</si>
  <si>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</si>
  <si>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</si>
  <si>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</si>
  <si>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</si>
  <si>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</si>
  <si>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</si>
  <si>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</si>
  <si>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(Ver caracterización del proceso)</t>
  </si>
  <si>
    <t>Alcance</t>
  </si>
  <si>
    <t>Diligenciar el alcance del proceso.(Ver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</si>
  <si>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</si>
  <si>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</si>
  <si>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</si>
  <si>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</si>
  <si>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</si>
  <si>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</si>
  <si>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</si>
  <si>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</si>
  <si>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</si>
  <si>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proyectar de acuerdo con el conocimiento que se tiene del proceso.</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</si>
  <si>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</si>
  <si>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</si>
  <si>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</si>
  <si>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Políticas </t>
  </si>
  <si>
    <t>PROBABILIDAD</t>
  </si>
  <si>
    <t xml:space="preserve">La hoja valora la probabilidad de acuerdo con los criterio definidos en la Hoja 8. Políticas de Administración 
La hoja valora la probabilidad de acuerdo con los criterio definidos en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</si>
  <si>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</si>
  <si>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</si>
  <si>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</si>
  <si>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</si>
  <si>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</si>
  <si>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</si>
  <si>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</si>
  <si>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</si>
  <si>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</si>
  <si>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Probabilidad inherente por probabilidad residual </t>
  </si>
  <si>
    <r>
      <rPr>
        <b/>
        <sz val="9"/>
        <rFont val="Arial"/>
        <family val="2"/>
      </rPr>
      <t>NOTA</t>
    </r>
    <r>
      <rPr>
        <sz val="9"/>
        <rFont val="Arial"/>
        <family val="2"/>
      </rPr>
      <t>: Si desea adicionar mas riesgos, copie las filas del riesgo anterior. No modifique las formulas</t>
    </r>
  </si>
  <si>
    <r>
      <t xml:space="preserve"> - </t>
    </r>
    <r>
      <rPr>
        <b/>
        <sz val="9"/>
        <rFont val="Arial"/>
        <family val="2"/>
      </rPr>
      <t xml:space="preserve"> Hoja 5 Valoración Controles:</t>
    </r>
    <r>
      <rPr>
        <sz val="9"/>
        <rFont val="Arial"/>
        <family val="2"/>
      </rPr>
      <t xml:space="preserve"> Información pertinente referente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</si>
  <si>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</si>
  <si>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</si>
  <si>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</si>
  <si>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</si>
  <si>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</si>
  <si>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</si>
  <si>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están  asociadas a los factores: personal, recursos, sistema de información procedimientos, etc., relacionados en el DOFA, si encuentra causas adicionales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</si>
  <si>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</si>
  <si>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</si>
  <si>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</si>
  <si>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</si>
  <si>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</si>
  <si>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</si>
  <si>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</si>
  <si>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</si>
  <si>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</si>
  <si>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</si>
  <si>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</si>
  <si>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</si>
  <si>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</si>
  <si>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</si>
  <si>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</si>
  <si>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</si>
  <si>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</si>
  <si>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</si>
  <si>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</si>
  <si>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</si>
  <si>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 </t>
    </r>
    <r>
      <rPr>
        <b/>
        <sz val="9"/>
        <rFont val="Arial"/>
        <family val="2"/>
      </rPr>
      <t xml:space="preserve"> Hoja7  Mapa Final</t>
    </r>
    <r>
      <rPr>
        <sz val="9"/>
        <rFont val="Arial"/>
        <family val="2"/>
      </rPr>
      <t>. Resumen del análisis de riesgo inherente , riesgo residual y tratamiento a ejecutar</t>
    </r>
  </si>
  <si>
    <r>
      <t xml:space="preserve"> - </t>
    </r>
    <r>
      <rPr>
        <b/>
        <sz val="9"/>
        <rFont val="Arial"/>
        <family val="2"/>
      </rPr>
      <t xml:space="preserve"> Hoja 7 Tabla de Clasificación Riesgo: </t>
    </r>
    <r>
      <rPr>
        <sz val="9"/>
        <rFont val="Arial"/>
        <family val="2"/>
      </rPr>
      <t>Tabla referente para todos los cálculos (no se diligencia)</t>
    </r>
  </si>
  <si>
    <r>
      <t xml:space="preserve"> - </t>
    </r>
    <r>
      <rPr>
        <b/>
        <sz val="9"/>
        <rFont val="Arial"/>
        <family val="2"/>
      </rPr>
      <t xml:space="preserve"> Hoja 8 Políticas de administración. </t>
    </r>
    <r>
      <rPr>
        <sz val="9"/>
        <rFont val="Arial"/>
        <family val="2"/>
      </rPr>
      <t>Se establecen los criterios de probabilidad e impacto (según apetito y tolerancia de riesgo)</t>
    </r>
  </si>
  <si>
    <r>
      <t xml:space="preserve"> - </t>
    </r>
    <r>
      <rPr>
        <b/>
        <sz val="9"/>
        <rFont val="Arial"/>
        <family val="2"/>
      </rPr>
      <t xml:space="preserve"> Hoja 9 Matriz de Calor :  </t>
    </r>
    <r>
      <rPr>
        <sz val="9"/>
        <rFont val="Arial"/>
        <family val="2"/>
      </rPr>
      <t>Criterios  según política para el tratamiento de riesgos acorde con su evaluación</t>
    </r>
  </si>
  <si>
    <r>
      <t xml:space="preserve"> -  </t>
    </r>
    <r>
      <rPr>
        <b/>
        <sz val="9"/>
        <rFont val="Arial"/>
        <family val="2"/>
      </rPr>
      <t>Hoja 10 a la 13 Seguimientos Trimestrales</t>
    </r>
    <r>
      <rPr>
        <sz val="9"/>
        <rFont val="Arial"/>
        <family val="2"/>
      </rPr>
      <t>: En estas hojas de cálculo se realiza el seguimiento trimestral a las acciones formuladas para gestionar  los riesgos residuales</t>
    </r>
  </si>
  <si>
    <t>Proceso:</t>
  </si>
  <si>
    <t>Objetivo:</t>
  </si>
  <si>
    <t>Velar por el cumplimiento normativo que garantice la seguridad y la salud en el trabajo de los servidores judiciales, contratistas por prestación de servicios, trabajadores en misión, judicantes y practicantes, articulados con el Sistema de Gestión de la Calidad y el Medio Ambiente y antisoborno de la Rama Judicial.</t>
  </si>
  <si>
    <t>Alcance:</t>
  </si>
  <si>
    <t>Nivel Seccional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</si>
  <si>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</si>
  <si>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</si>
  <si>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</si>
  <si>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</si>
  <si>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</si>
  <si>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</si>
  <si>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</si>
  <si>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</si>
  <si>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</si>
  <si>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</si>
  <si>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</si>
  <si>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</si>
  <si>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</si>
  <si>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</si>
  <si>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</si>
  <si>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</si>
  <si>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</si>
  <si>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</si>
  <si>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</si>
  <si>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Incumplimiento de los requisitos legales del SG-SST </t>
  </si>
  <si>
    <t>No implementar dentro de los tiempos legales el SSST o implementarlo en forma parcial</t>
  </si>
  <si>
    <t>1. Desconocimiento de los requisitos legales para la implementación del SG-SST</t>
  </si>
  <si>
    <t>Afectación Económica</t>
  </si>
  <si>
    <t>Afectación al presupuesto  en un valor  &lt;1% y ≥5%.</t>
  </si>
  <si>
    <t>2. Insuficientes recursos técnicos, humanos y financieros para la implementación del SG-SST</t>
  </si>
  <si>
    <t>Afectación de reputacion,imagén,  credibilidad, satisfacción de usuarios y PI</t>
  </si>
  <si>
    <t xml:space="preserve">De la entidad y sector justicia a nivel nacional </t>
  </si>
  <si>
    <t>3. Falta de competencias del personal contratado.</t>
  </si>
  <si>
    <t>Incumplimiento de las metas establecidas</t>
  </si>
  <si>
    <t>Incumplimiento del 60% de los indicadores del proceso</t>
  </si>
  <si>
    <t>4. Rotación de Coordinadores de SG-SST del Nivel Central, Seccionales y Coordinaciones Administrativas</t>
  </si>
  <si>
    <t>Incumplimiento Plan Trabajo de SG-SST</t>
  </si>
  <si>
    <t>Posibilidad de incumplimiento de las metas establecidas por omisión en la ejecución de actividades del plan anual de SST.</t>
  </si>
  <si>
    <t>1. Falta de recursos técnicos y financieros para la implementación del SG-SST.</t>
  </si>
  <si>
    <t>2. Falta de seguimiento y control a la ejecución del plan anual SST.</t>
  </si>
  <si>
    <t>3. Perfil inadecuado para el cargo o alta rotación de servidores judiciales con rol y responsabilidades del SG-SST.</t>
  </si>
  <si>
    <t>Incumplimiento del 40% de los indicadores del proceso</t>
  </si>
  <si>
    <t>4. Baja participación e interés de los grupos del apoyo del SG-SST.</t>
  </si>
  <si>
    <t xml:space="preserve">Aumento de Accidentes de trabajo y enfermedades laborales o salud pública </t>
  </si>
  <si>
    <t>Violencia social generalizada en el país que puede presentar  accidentes de trabajo leves, graves y mortales y afectaciones a la infraestructura,
Afectación a la salud de la población judicial y ambiental de la entidad  debido al contagio  por virus y/o pandemias</t>
  </si>
  <si>
    <t xml:space="preserve">1.  Ocurrencia de accidentes  y enfermedades laborales por causa u ocacion del trabajo 
</t>
  </si>
  <si>
    <t xml:space="preserve">1. Contagio de enfermedades en los espacios de trabajo </t>
  </si>
  <si>
    <t>Recibir dádivas o beneficios a nombre propio o de terceros para  desviar recursos, no presentar o presentar reportes con información no veraz</t>
  </si>
  <si>
    <t xml:space="preserve">Se favorece indebidamente a un servidor judicial a través de la validación del  reporte de accidentes de trabajo ante la Administradora de Riesgos Laborales </t>
  </si>
  <si>
    <t>1. Insuficientes programas de capacitación para la toma de conciencia debido al desconocimiento de l ley antisoborno (ISO 37001:2016), Plan Anticorrupción y  de los  valores y principios propios de la entidad</t>
  </si>
  <si>
    <t>Muy Baja - 1</t>
  </si>
  <si>
    <t xml:space="preserve">De la entidad y sector justicia a nivel internacional </t>
  </si>
  <si>
    <t>Mayor - 4</t>
  </si>
  <si>
    <t>Moderado - 3</t>
  </si>
  <si>
    <t xml:space="preserve">PARA LOS RIESGOS DE CORRUPCIÓN POR POLÍTICA EL IMPACTO SIEMPRE SERÁ MAYOR O CATASTRÓFICO Y SU REDACCÓN  DEBE CONSERVAR EL MODELO PROPUESTO </t>
  </si>
  <si>
    <t>2. Desconocimiento y no aplicación del Código de Ética y Buen Gobierno</t>
  </si>
  <si>
    <t>Leve - 1</t>
  </si>
  <si>
    <t>3. Carencia de compromiso  y transparencia de los servidores judiciales</t>
  </si>
  <si>
    <t/>
  </si>
  <si>
    <t>4. Deficiencia de  controles en el trámite  de los documentos</t>
  </si>
  <si>
    <t>Menor - 2</t>
  </si>
  <si>
    <t xml:space="preserve">5. No aplicación adecuada de los procedimientos de control </t>
  </si>
  <si>
    <t>Ofrecer, prometer y entregar, aceptar o solicitar una ventaja indebida  para influir o direccionar  la formulación de   requisitos habiliantes y/o técnicos  para satisfacer un interés personal, de manera directa, indirecta o interpuesta por otras personas</t>
  </si>
  <si>
    <t>Cuando  se direccionan los requisitos habilitanes y/o técnicos para favorecer  indebidamente  a ciertos proponentes</t>
  </si>
  <si>
    <t>1. Falta de ética de los servidores públicos (Debilidades en principios y valores)</t>
  </si>
  <si>
    <t>2. Falta de ética de terceros interesados  (Debilidades principios y valores)</t>
  </si>
  <si>
    <t>3. Debilidades en los controles de los procedimientos de estructuración de los procesos de contratación</t>
  </si>
  <si>
    <t>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t>
  </si>
  <si>
    <t xml:space="preserve">Cuando se favorece indebidamente a un servidor judicial a través de la validación del  reporte de accidentes de trabajo ante la Administradora de Riesgos Laborales </t>
  </si>
  <si>
    <t>1. Falta de ética de los servidores judiciales (Debilidades en principios y valores)</t>
  </si>
  <si>
    <t>3. Debilidades en los controles de los procedimientos de reporte de incidentes y accidentes de trabajo y de Investigación de incidentes y accidentes de trabajo</t>
  </si>
  <si>
    <t>EVALUACIÓN DE RIESGO - VALORACIÓN DE LOS CONTROLES</t>
  </si>
  <si>
    <t>EVALUACIÓN DEL RIESGO - NIVEL DEL RIESGO RESIDUAL</t>
  </si>
  <si>
    <t xml:space="preserve">RIESGO </t>
  </si>
  <si>
    <t>No. Control</t>
  </si>
  <si>
    <t>Criterios para valorar la eficacia de  los controles preventivos</t>
  </si>
  <si>
    <t>Criterios para  valorar la eficacia de los controles correctivos</t>
  </si>
  <si>
    <t>RIESGO RESIDUAL</t>
  </si>
  <si>
    <t>¿Está establecida la frecuencia del control?</t>
  </si>
  <si>
    <t>Eficacia del cada control</t>
  </si>
  <si>
    <t>Efectos</t>
  </si>
  <si>
    <t xml:space="preserve">¿El control está documentado? </t>
  </si>
  <si>
    <t>¿Queda evidencia de la socialización o capacitación a los responsables?</t>
  </si>
  <si>
    <t>¿Está definido el responsable de la ejecución del control?</t>
  </si>
  <si>
    <t>¿Queda   evidencia de la ejecución del control ?</t>
  </si>
  <si>
    <t xml:space="preserve">Eficacia del control </t>
  </si>
  <si>
    <t>Zona Riesgo Residual</t>
  </si>
  <si>
    <t xml:space="preserve"> El Coordinador  de la División de SG-SST  mensualmente
Identifica y actualiza la matriz de requisitos legales   conforme en los lineamientos del P-SST-02, remitidos por la  Direccion Nacional. Procedimiento de identificación y evaluación de requisitos legales en SG-SST  e implemetación.   No aplicación de requisitos legales por parte de la Seccional  visualizado en la Matriz de requisitos legales.</t>
  </si>
  <si>
    <t>SI</t>
  </si>
  <si>
    <t>Aseguradora: Administradora de Riesgos Laborales (ARL)
Pólizas de calidad y cumplimiento</t>
  </si>
  <si>
    <t>Se solicita recursos par ala implementacion del SG-SST,anualmente, en la vigencia antrior pr medio del PAA.</t>
  </si>
  <si>
    <t>Acciones de respuesta ante noticias que afectan la imagen de la entidad</t>
  </si>
  <si>
    <t>NO</t>
  </si>
  <si>
    <t>A raiz de la multiples labores a desarrollar en la Rama Judicial, se asignan funciones a personal no caaificado segun lo dispone la norma.</t>
  </si>
  <si>
    <t xml:space="preserve">Análisis de indicadores y acciones de mejoramiento </t>
  </si>
  <si>
    <t>Aseguradora: Administradora de Riesgos Laborales (ARL)
Aseguradora de riesgos 
Pólizas de calidad y cumplimiento</t>
  </si>
  <si>
    <t xml:space="preserve">Administrar el SIstema de  Gestión de Seguridad y Salud en el Trabajo, para que se garantice la seguridad y la salud en el trabajo de los servidores judiciales, contratistas, judicantes y practicantes, dando cumplmiento al marco normativo y articulados con el Sistema de Gestión de la Calidad, Medio Ambiente y Antisoborno de la Rama Judicial. </t>
  </si>
  <si>
    <t>Nivel Nacional</t>
  </si>
  <si>
    <t>IDENTIFICACIÓN DEL RIEGO</t>
  </si>
  <si>
    <t>VALORACIÓN  DEL RIESGO - NIVEL DEL RIESGO RESIDUAL</t>
  </si>
  <si>
    <t>Probabilidad inherente</t>
  </si>
  <si>
    <t>Impacto inherente</t>
  </si>
  <si>
    <t>Zona de Riesgo Inherente</t>
  </si>
  <si>
    <t>Probabilidad Residual Final</t>
  </si>
  <si>
    <t>Impacto Residual Final</t>
  </si>
  <si>
    <t>#</t>
  </si>
  <si>
    <t>Zona de Riesgo Final</t>
  </si>
  <si>
    <t>Opción de Tratamiento</t>
  </si>
  <si>
    <t>Actividades</t>
  </si>
  <si>
    <t>Responsable</t>
  </si>
  <si>
    <t>Fecha Implementación</t>
  </si>
  <si>
    <t>Aceptar el riesgo</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</si>
  <si>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</si>
  <si>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</si>
  <si>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</si>
  <si>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</si>
  <si>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</si>
  <si>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</si>
  <si>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</si>
  <si>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</si>
  <si>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</si>
  <si>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</si>
  <si>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</si>
  <si>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</si>
  <si>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</si>
  <si>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</si>
  <si>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</si>
  <si>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</si>
  <si>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</si>
  <si>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</si>
  <si>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</si>
  <si>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</si>
  <si>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</si>
  <si>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</si>
  <si>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</si>
  <si>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 xml:space="preserve">De un área del nivel central, seccional o despacho judicial </t>
  </si>
  <si>
    <t>Menor</t>
  </si>
  <si>
    <t xml:space="preserve">De la entidad, seccional, despachos a nivel local o municipal </t>
  </si>
  <si>
    <t>Moderado</t>
  </si>
  <si>
    <t xml:space="preserve">De la entidad, seccional, despachos a nivel departamental </t>
  </si>
  <si>
    <t>Mayor</t>
  </si>
  <si>
    <t>Interrupción o afectación en la prestación del servicio judicial</t>
  </si>
  <si>
    <t>Catastrófico</t>
  </si>
  <si>
    <t>Afectación al presupuesto en un valor ≥0,5%.</t>
  </si>
  <si>
    <t>Afectación al presupuesto en un valor &lt;0,5% y ≥1%.</t>
  </si>
  <si>
    <t xml:space="preserve">Si el hecho llegara a presentarse, tendría consecuencias o efectos mínimos sobre la entidad.
</t>
  </si>
  <si>
    <t>Afectación al  presupuesto en un valor  &lt;5% y  ≥20%.</t>
  </si>
  <si>
    <t xml:space="preserve">Si el hecho llegara a presentarse, tendría bajo impacto o efecto sobre la entidad.
</t>
  </si>
  <si>
    <t>Afectación al presupuesto en un valor ≥50%.</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</si>
  <si>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</si>
  <si>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</si>
  <si>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</si>
  <si>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Incumplimiento del 20% de los indicadores del proceso</t>
  </si>
  <si>
    <t>Incumplimiento del 80% de los indicadores del proceso</t>
  </si>
  <si>
    <t>Incumplimiento del 100% de los indicadores del proceso</t>
  </si>
  <si>
    <t xml:space="preserve">Entre  0 a 48 horas habiles al año </t>
  </si>
  <si>
    <t xml:space="preserve">Entre 49 a 96 horas  habiles al año  </t>
  </si>
  <si>
    <t xml:space="preserve">Entre  97 a 144 horas   habiles al año  </t>
  </si>
  <si>
    <t>Entre  145 a 192 horas  hábiles al año</t>
  </si>
  <si>
    <t xml:space="preserve">Entre e 193 a 240 horas  habiles al año   </t>
  </si>
  <si>
    <t xml:space="preserve">     El riesgo afecta la imagen de la entidad con algunos usuarios de relevancia frente al logro de los objetivos</t>
  </si>
  <si>
    <t>Interrupción o afectación en la prestación del servicio administrativo</t>
  </si>
  <si>
    <t>Entre 0 a 96 horas habiles al año  o afectación minima</t>
  </si>
  <si>
    <t>Entre e 97 a 192 horas  habiles al año o afectación baja</t>
  </si>
  <si>
    <t>Entre 193 a 288 horas   habiles al año  o afectación media</t>
  </si>
  <si>
    <t>Entre  289 a 384 horas o afectación alta</t>
  </si>
  <si>
    <t>Entre  385 a 540 horas  habiles al año  o afectación extrema</t>
  </si>
  <si>
    <t xml:space="preserve"> Matriz de Calor 9- </t>
  </si>
  <si>
    <t>Impacto</t>
  </si>
  <si>
    <t>Tratamiento</t>
  </si>
  <si>
    <t>Muy Alta
5</t>
  </si>
  <si>
    <t>Extremo</t>
  </si>
  <si>
    <t>Evitar,Reducir (Compartir),Reducir(Mitigar)</t>
  </si>
  <si>
    <t>Evitar</t>
  </si>
  <si>
    <t>Alta
4</t>
  </si>
  <si>
    <t>Alto</t>
  </si>
  <si>
    <t>Reducir (Compartir),Reducir(Mitigar), Evitar</t>
  </si>
  <si>
    <t>Reducir (Mitigar)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</si>
  <si>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</si>
  <si>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</si>
  <si>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</si>
  <si>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</si>
  <si>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</si>
  <si>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</si>
  <si>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</si>
  <si>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</si>
  <si>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</si>
  <si>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</si>
  <si>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</si>
  <si>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</si>
  <si>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</si>
  <si>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</si>
  <si>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</si>
  <si>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</si>
  <si>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</si>
  <si>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</si>
  <si>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</si>
  <si>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</si>
  <si>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</si>
  <si>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</si>
  <si>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</si>
  <si>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</si>
  <si>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</si>
  <si>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</si>
  <si>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</si>
  <si>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</si>
  <si>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</si>
  <si>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</si>
  <si>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</si>
  <si>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</si>
  <si>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</si>
  <si>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</si>
  <si>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</si>
  <si>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</si>
  <si>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</si>
  <si>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</si>
  <si>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Administrar el SIstema de  Gestión de Seguridad y Salud en el Trabajo, para que se garantice la seguridad y la salud en el trabajo de los servidores judiciales, contratistas, judicantes y practicantes, dando cumplmiento al marco normativo y articulados con el Sistema de Gestión de la Calidad, Medio Ambiente y Antisoborno de la Rama Judicial</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</si>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</sst>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81">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sz val="10"/>
      <name val="Calibri"/>
      <family val="2"/>
      <scheme val="minor"/>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sz val="11"/>
      <color theme="1"/>
      <name val="Calibri"/>
      <family val="2"/>
      <scheme val="minor"/>
    </font>
    <font>
      <b/>
      <sz val="11"/>
      <color rgb="FFFF0000"/>
      <name val="Arial Narrow"/>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2"/>
      <color rgb="FFC00000"/>
      <name val="Calibri"/>
      <family val="2"/>
      <scheme val="minor"/>
    </font>
    <font>
      <sz val="11"/>
      <color rgb="FFC00000"/>
      <name val="Calibri"/>
      <family val="2"/>
      <scheme val="minor"/>
    </font>
    <font>
      <sz val="9"/>
      <name val="Arial"/>
      <family val="2"/>
    </font>
    <font>
      <b/>
      <sz val="12"/>
      <color theme="0"/>
      <name val="Calibri"/>
      <family val="2"/>
    </font>
    <font>
      <b/>
      <sz val="24"/>
      <color theme="1"/>
      <name val="Calibri"/>
      <family val="2"/>
      <scheme val="minor"/>
    </font>
    <font>
      <b/>
      <sz val="9"/>
      <name val="Arial"/>
      <family val="2"/>
    </font>
    <font>
      <b/>
      <sz val="9"/>
      <color theme="0"/>
      <name val="Arial"/>
      <family val="2"/>
    </font>
    <font>
      <sz val="10"/>
      <color rgb="FFFF0000"/>
      <name val="Calibri"/>
      <family val="2"/>
      <scheme val="minor"/>
    </font>
    <font>
      <sz val="9"/>
      <color theme="1"/>
      <name val="Arial"/>
      <family val="2"/>
    </font>
    <font>
      <sz val="22"/>
      <color theme="1"/>
      <name val="Calibri"/>
      <family val="2"/>
      <scheme val="minor"/>
    </font>
    <font>
      <sz val="11"/>
      <color rgb="FFFF0000"/>
      <name val="Calibri"/>
      <family val="2"/>
      <scheme val="minor"/>
    </font>
    <font>
      <b/>
      <sz val="9"/>
      <color theme="1"/>
      <name val="Arial"/>
      <family val="2"/>
    </font>
    <font>
      <sz val="9"/>
      <color theme="0"/>
      <name val="Arial"/>
      <family val="2"/>
    </font>
    <font>
      <b/>
      <i/>
      <sz val="9"/>
      <color theme="1"/>
      <name val="Arial"/>
      <family val="2"/>
    </font>
    <font>
      <sz val="9"/>
      <color theme="4"/>
      <name val="Arial"/>
      <family val="2"/>
    </font>
    <font>
      <sz val="9"/>
      <color theme="5"/>
      <name val="Arial"/>
      <family val="2"/>
    </font>
    <font>
      <sz val="9"/>
      <color theme="9"/>
      <name val="Arial"/>
      <family val="2"/>
    </font>
    <font>
      <sz val="9"/>
      <color rgb="FF7030A0"/>
      <name val="Arial"/>
      <family val="2"/>
    </font>
    <font>
      <b/>
      <u/>
      <sz val="9"/>
      <name val="Arial"/>
      <family val="2"/>
    </font>
    <font>
      <sz val="10"/>
      <color rgb="FF000000"/>
      <name val="Calibri"/>
      <family val="2"/>
      <scheme val="minor"/>
    </font>
    <font>
      <b/>
      <sz val="8"/>
      <color rgb="FF000000"/>
      <name val="Times New Roman"/>
      <family val="1"/>
    </font>
    <font>
      <b/>
      <sz val="8"/>
      <color rgb="FF767171"/>
      <name val="Times New Roman"/>
      <family val="1"/>
    </font>
    <font>
      <sz val="11"/>
      <color theme="1"/>
      <name val="Azo Sans Medium"/>
    </font>
    <font>
      <sz val="16"/>
      <color theme="1"/>
      <name val="Azo Sans Medium"/>
    </font>
    <font>
      <sz val="11"/>
      <color theme="0"/>
      <name val="Azo Sans Medium"/>
    </font>
    <font>
      <sz val="11"/>
      <name val="Azo Sans Medium"/>
    </font>
    <font>
      <sz val="11"/>
      <color rgb="FF004D6D"/>
      <name val="Azo Sans Medium"/>
    </font>
    <font>
      <sz val="11"/>
      <color theme="0" tint="-4.9989318521683403E-2"/>
      <name val="Azo Sans Medium"/>
    </font>
    <font>
      <sz val="11"/>
      <color rgb="FF595959"/>
      <name val="Azo Sans Light"/>
    </font>
    <font>
      <sz val="12"/>
      <name val="Azo Sans Medium"/>
    </font>
    <font>
      <b/>
      <sz val="14"/>
      <color rgb="FF004D6D"/>
      <name val="Azo Sans Medium"/>
    </font>
    <font>
      <sz val="12"/>
      <color theme="1"/>
      <name val="Azo Sans Medium"/>
    </font>
    <font>
      <sz val="12"/>
      <color theme="0"/>
      <name val="Azo Sans Medium"/>
    </font>
    <font>
      <sz val="12"/>
      <color rgb="FF004D6D"/>
      <name val="Azo Sans Medium"/>
    </font>
    <font>
      <sz val="12"/>
      <name val="Azo Sans Light"/>
    </font>
    <font>
      <sz val="12"/>
      <color theme="1"/>
      <name val="Azo Sans Light"/>
    </font>
    <font>
      <sz val="11"/>
      <color theme="1"/>
      <name val="Arial Narrow"/>
      <family val="2"/>
    </font>
    <font>
      <sz val="16"/>
      <color theme="1"/>
      <name val="Calibri"/>
      <family val="2"/>
      <scheme val="minor"/>
    </font>
    <font>
      <b/>
      <sz val="26"/>
      <color theme="1"/>
      <name val="Calibri"/>
      <family val="2"/>
      <scheme val="minor"/>
    </font>
    <font>
      <sz val="10"/>
      <color rgb="FF000000"/>
      <name val="Calibri"/>
      <scheme val="minor"/>
    </font>
  </fonts>
  <fills count="23">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rgb="FFFFFFFF"/>
        <bgColor indexed="64"/>
      </patternFill>
    </fill>
    <fill>
      <patternFill patternType="solid">
        <fgColor theme="4" tint="-0.499984740745262"/>
        <bgColor indexed="64"/>
      </patternFill>
    </fill>
  </fills>
  <borders count="109">
    <border>
      <left/>
      <right/>
      <top/>
      <bottom/>
      <diagonal/>
    </border>
    <border>
      <left style="dashed">
        <color theme="9" tint="-0.24994659260841701"/>
      </left>
      <right style="dashed">
        <color theme="9" tint="-0.24994659260841701"/>
      </right>
      <top style="dashed">
        <color theme="9" tint="-0.24994659260841701"/>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style="thick">
        <color theme="0"/>
      </left>
      <right/>
      <top/>
      <bottom style="thick">
        <color theme="0"/>
      </bottom>
      <diagonal/>
    </border>
    <border>
      <left/>
      <right/>
      <top/>
      <bottom style="thick">
        <color theme="0"/>
      </bottom>
      <diagonal/>
    </border>
    <border>
      <left/>
      <right style="thick">
        <color theme="0"/>
      </right>
      <top/>
      <bottom style="thick">
        <color theme="0"/>
      </bottom>
      <diagonal/>
    </border>
    <border>
      <left/>
      <right style="thick">
        <color theme="0"/>
      </right>
      <top style="thick">
        <color theme="0"/>
      </top>
      <bottom/>
      <diagonal/>
    </border>
    <border>
      <left/>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top/>
      <bottom/>
      <diagonal/>
    </border>
    <border>
      <left/>
      <right style="thick">
        <color theme="0"/>
      </right>
      <top/>
      <bottom/>
      <diagonal/>
    </border>
    <border>
      <left style="thick">
        <color theme="0"/>
      </left>
      <right style="thick">
        <color theme="0"/>
      </right>
      <top/>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ck">
        <color theme="0"/>
      </left>
      <right style="thick">
        <color theme="0"/>
      </right>
      <top style="dashed">
        <color theme="9" tint="-0.24994659260841701"/>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hair">
        <color indexed="64"/>
      </top>
      <bottom/>
      <diagonal/>
    </border>
    <border>
      <left/>
      <right style="hair">
        <color indexed="64"/>
      </right>
      <top style="hair">
        <color indexed="64"/>
      </top>
      <bottom/>
      <diagonal/>
    </border>
    <border>
      <left style="thin">
        <color theme="0"/>
      </left>
      <right style="thin">
        <color theme="0"/>
      </right>
      <top style="thin">
        <color theme="0"/>
      </top>
      <bottom/>
      <diagonal/>
    </border>
    <border>
      <left/>
      <right style="thin">
        <color indexed="64"/>
      </right>
      <top/>
      <bottom style="thin">
        <color indexed="64"/>
      </bottom>
      <diagonal/>
    </border>
    <border>
      <left style="thick">
        <color theme="0"/>
      </left>
      <right style="thick">
        <color theme="0"/>
      </right>
      <top style="thin">
        <color theme="0"/>
      </top>
      <bottom/>
      <diagonal/>
    </border>
    <border>
      <left style="thin">
        <color theme="0"/>
      </left>
      <right/>
      <top/>
      <bottom style="thick">
        <color theme="0"/>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right style="medium">
        <color indexed="64"/>
      </right>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right style="medium">
        <color indexed="64"/>
      </right>
      <top style="hair">
        <color indexed="64"/>
      </top>
      <bottom style="hair">
        <color indexed="64"/>
      </bottom>
      <diagonal/>
    </border>
    <border>
      <left/>
      <right style="thin">
        <color theme="0"/>
      </right>
      <top/>
      <bottom/>
      <diagonal/>
    </border>
    <border>
      <left style="thin">
        <color theme="0"/>
      </left>
      <right style="medium">
        <color indexed="64"/>
      </right>
      <top style="thin">
        <color theme="0"/>
      </top>
      <bottom/>
      <diagonal/>
    </border>
    <border>
      <left/>
      <right style="medium">
        <color indexed="64"/>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ck">
        <color theme="0"/>
      </left>
      <right style="thick">
        <color theme="0"/>
      </right>
      <top/>
      <bottom style="medium">
        <color indexed="64"/>
      </bottom>
      <diagonal/>
    </border>
    <border>
      <left style="dashed">
        <color theme="9" tint="-0.24994659260841701"/>
      </left>
      <right style="dashed">
        <color theme="9" tint="-0.24994659260841701"/>
      </right>
      <top style="thick">
        <color theme="0"/>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right/>
      <top style="thin">
        <color indexed="64"/>
      </top>
      <bottom style="double">
        <color indexed="64"/>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s>
  <cellStyleXfs count="5">
    <xf numFmtId="0" fontId="0" fillId="0" borderId="0"/>
    <xf numFmtId="0" fontId="7" fillId="0" borderId="0"/>
    <xf numFmtId="0" fontId="8" fillId="0" borderId="0"/>
    <xf numFmtId="43" fontId="31" fillId="0" borderId="0" applyFont="0" applyFill="0" applyBorder="0" applyAlignment="0" applyProtection="0"/>
    <xf numFmtId="9" fontId="31" fillId="0" borderId="0" applyFont="0" applyFill="0" applyBorder="0" applyAlignment="0" applyProtection="0"/>
  </cellStyleXfs>
  <cellXfs count="558">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0" fillId="0" borderId="0" xfId="0" applyAlignment="1">
      <alignment wrapText="1"/>
    </xf>
    <xf numFmtId="0" fontId="16" fillId="0" borderId="0" xfId="0" applyFont="1" applyAlignment="1">
      <alignment horizontal="center"/>
    </xf>
    <xf numFmtId="0" fontId="17" fillId="0" borderId="0" xfId="0" applyFont="1"/>
    <xf numFmtId="0" fontId="0" fillId="0" borderId="0" xfId="0" applyAlignment="1">
      <alignment horizontal="left"/>
    </xf>
    <xf numFmtId="0" fontId="17" fillId="3" borderId="0" xfId="0" applyFont="1" applyFill="1"/>
    <xf numFmtId="0" fontId="10" fillId="3" borderId="0" xfId="0" applyFont="1" applyFill="1"/>
    <xf numFmtId="0" fontId="22" fillId="3" borderId="0" xfId="0" applyFont="1" applyFill="1"/>
    <xf numFmtId="0" fontId="22"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0" fontId="12" fillId="0" borderId="0" xfId="0" applyFont="1" applyAlignment="1" applyProtection="1">
      <alignment vertical="center"/>
      <protection locked="0"/>
    </xf>
    <xf numFmtId="0" fontId="27" fillId="0" borderId="0" xfId="0" applyFont="1" applyAlignment="1" applyProtection="1">
      <alignment horizontal="center" vertical="center"/>
      <protection locked="0"/>
    </xf>
    <xf numFmtId="0" fontId="23" fillId="0" borderId="0" xfId="0" applyFont="1"/>
    <xf numFmtId="0" fontId="12" fillId="0" borderId="0" xfId="0" applyFont="1"/>
    <xf numFmtId="0" fontId="0" fillId="0" borderId="0" xfId="0" applyProtection="1">
      <protection locked="0"/>
    </xf>
    <xf numFmtId="0" fontId="29" fillId="16" borderId="34" xfId="0" applyFont="1" applyFill="1" applyBorder="1" applyAlignment="1" applyProtection="1">
      <alignment horizontal="center" vertical="center" textRotation="90"/>
      <protection locked="0"/>
    </xf>
    <xf numFmtId="0" fontId="30" fillId="4" borderId="34" xfId="0" applyFont="1" applyFill="1" applyBorder="1" applyAlignment="1">
      <alignment horizontal="center" vertical="center" wrapText="1"/>
    </xf>
    <xf numFmtId="0" fontId="23" fillId="17" borderId="0" xfId="0" applyFont="1" applyFill="1"/>
    <xf numFmtId="0" fontId="12" fillId="3" borderId="0" xfId="0" applyFont="1" applyFill="1" applyAlignment="1" applyProtection="1">
      <alignment vertical="center"/>
      <protection locked="0"/>
    </xf>
    <xf numFmtId="0" fontId="27" fillId="3" borderId="0" xfId="0" applyFont="1" applyFill="1" applyAlignment="1" applyProtection="1">
      <alignment horizontal="center" vertical="center"/>
      <protection locked="0"/>
    </xf>
    <xf numFmtId="0" fontId="23" fillId="3" borderId="0" xfId="0" applyFont="1" applyFill="1"/>
    <xf numFmtId="0" fontId="12" fillId="3" borderId="0" xfId="0" applyFont="1" applyFill="1"/>
    <xf numFmtId="0" fontId="29" fillId="4" borderId="34" xfId="0" applyFont="1" applyFill="1" applyBorder="1" applyAlignment="1" applyProtection="1">
      <alignment horizontal="center" vertical="center" wrapText="1"/>
      <protection locked="0"/>
    </xf>
    <xf numFmtId="0" fontId="21" fillId="4" borderId="0" xfId="0" applyFont="1" applyFill="1" applyAlignment="1">
      <alignment vertical="center"/>
    </xf>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2" fontId="0" fillId="0" borderId="0" xfId="0" applyNumberFormat="1"/>
    <xf numFmtId="0" fontId="21" fillId="4" borderId="6" xfId="0" applyFont="1" applyFill="1" applyBorder="1" applyAlignment="1">
      <alignment vertical="center"/>
    </xf>
    <xf numFmtId="0" fontId="0" fillId="3" borderId="0" xfId="0" applyFill="1" applyAlignment="1">
      <alignment horizontal="center" vertical="center"/>
    </xf>
    <xf numFmtId="0" fontId="17" fillId="3" borderId="0" xfId="0" applyFont="1"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0" fontId="3" fillId="4" borderId="35" xfId="0" applyFont="1" applyFill="1" applyBorder="1" applyAlignment="1">
      <alignment horizontal="center" vertical="center" textRotation="90" wrapText="1"/>
    </xf>
    <xf numFmtId="43" fontId="0" fillId="3" borderId="0" xfId="3" applyFont="1" applyFill="1"/>
    <xf numFmtId="3" fontId="0" fillId="0" borderId="0" xfId="0" applyNumberFormat="1" applyAlignment="1">
      <alignment horizontal="left"/>
    </xf>
    <xf numFmtId="0" fontId="3" fillId="4" borderId="55" xfId="0" applyFont="1" applyFill="1" applyBorder="1" applyAlignment="1">
      <alignment horizontal="center" vertical="center" textRotation="90" wrapText="1"/>
    </xf>
    <xf numFmtId="0" fontId="3" fillId="4" borderId="1" xfId="0" applyFont="1" applyFill="1" applyBorder="1" applyAlignment="1">
      <alignment horizontal="center" vertical="center" textRotation="90" wrapText="1"/>
    </xf>
    <xf numFmtId="0" fontId="24" fillId="0" borderId="2" xfId="0" applyFont="1" applyBorder="1" applyAlignment="1">
      <alignment horizontal="center" vertical="center" wrapText="1"/>
    </xf>
    <xf numFmtId="0" fontId="15" fillId="13" borderId="2" xfId="0" applyFont="1" applyFill="1" applyBorder="1" applyAlignment="1" applyProtection="1">
      <alignment horizontal="center" vertical="center" wrapText="1" readingOrder="1"/>
      <protection hidden="1"/>
    </xf>
    <xf numFmtId="0" fontId="15" fillId="18" borderId="2" xfId="0" applyFont="1" applyFill="1" applyBorder="1" applyAlignment="1" applyProtection="1">
      <alignment horizontal="center" vertical="center" wrapText="1" readingOrder="1"/>
      <protection hidden="1"/>
    </xf>
    <xf numFmtId="0" fontId="15" fillId="7" borderId="2" xfId="0" applyFont="1" applyFill="1" applyBorder="1" applyAlignment="1" applyProtection="1">
      <alignment horizontal="center" vertical="center" wrapText="1" readingOrder="1"/>
      <protection hidden="1"/>
    </xf>
    <xf numFmtId="0" fontId="3" fillId="4" borderId="57" xfId="0" applyFont="1" applyFill="1" applyBorder="1" applyAlignment="1">
      <alignment horizontal="center" vertical="center" textRotation="90" wrapText="1"/>
    </xf>
    <xf numFmtId="0" fontId="3" fillId="4" borderId="58" xfId="0" applyFont="1" applyFill="1" applyBorder="1" applyAlignment="1">
      <alignment horizontal="center" vertical="center" textRotation="90" wrapText="1"/>
    </xf>
    <xf numFmtId="0" fontId="33" fillId="0" borderId="0" xfId="0" applyFont="1" applyAlignment="1">
      <alignment horizontal="center" vertical="center"/>
    </xf>
    <xf numFmtId="0" fontId="34" fillId="0" borderId="0" xfId="0" applyFont="1" applyAlignment="1">
      <alignment horizontal="center" vertical="center" wrapText="1"/>
    </xf>
    <xf numFmtId="0" fontId="36" fillId="7" borderId="2" xfId="0" applyFont="1" applyFill="1" applyBorder="1" applyAlignment="1">
      <alignment horizontal="center" vertical="center" wrapText="1" readingOrder="1"/>
    </xf>
    <xf numFmtId="0" fontId="36" fillId="8" borderId="2" xfId="0" applyFont="1" applyFill="1" applyBorder="1" applyAlignment="1">
      <alignment horizontal="center" vertical="center" wrapText="1" readingOrder="1"/>
    </xf>
    <xf numFmtId="0" fontId="36" fillId="9" borderId="2" xfId="0" applyFont="1" applyFill="1" applyBorder="1" applyAlignment="1">
      <alignment horizontal="center" vertical="center" wrapText="1" readingOrder="1"/>
    </xf>
    <xf numFmtId="0" fontId="36" fillId="10" borderId="2" xfId="0" applyFont="1" applyFill="1" applyBorder="1" applyAlignment="1">
      <alignment horizontal="center" vertical="center" wrapText="1" readingOrder="1"/>
    </xf>
    <xf numFmtId="0" fontId="37" fillId="11" borderId="2" xfId="0" applyFont="1" applyFill="1" applyBorder="1" applyAlignment="1">
      <alignment horizontal="center" vertical="center" wrapText="1" readingOrder="1"/>
    </xf>
    <xf numFmtId="0" fontId="36" fillId="3" borderId="0" xfId="0" applyFont="1" applyFill="1" applyAlignment="1">
      <alignment horizontal="justify" vertical="center" wrapText="1" readingOrder="1"/>
    </xf>
    <xf numFmtId="0" fontId="38" fillId="3" borderId="0" xfId="0" applyFont="1" applyFill="1"/>
    <xf numFmtId="0" fontId="34" fillId="3" borderId="0" xfId="0" applyFont="1" applyFill="1" applyAlignment="1">
      <alignment horizontal="center" vertical="center" wrapText="1"/>
    </xf>
    <xf numFmtId="0" fontId="38" fillId="0" borderId="0" xfId="0" applyFont="1"/>
    <xf numFmtId="0" fontId="36" fillId="7" borderId="17" xfId="0" applyFont="1" applyFill="1" applyBorder="1" applyAlignment="1">
      <alignment horizontal="center" vertical="center" wrapText="1" readingOrder="1"/>
    </xf>
    <xf numFmtId="0" fontId="36" fillId="8" borderId="18" xfId="0" applyFont="1" applyFill="1" applyBorder="1" applyAlignment="1">
      <alignment horizontal="center" vertical="center" wrapText="1" readingOrder="1"/>
    </xf>
    <xf numFmtId="0" fontId="36" fillId="9" borderId="18" xfId="0" applyFont="1" applyFill="1" applyBorder="1" applyAlignment="1">
      <alignment horizontal="center" vertical="center" wrapText="1" readingOrder="1"/>
    </xf>
    <xf numFmtId="0" fontId="36" fillId="10" borderId="18" xfId="0" applyFont="1" applyFill="1" applyBorder="1" applyAlignment="1">
      <alignment horizontal="center" vertical="center" wrapText="1" readingOrder="1"/>
    </xf>
    <xf numFmtId="0" fontId="37" fillId="11" borderId="18" xfId="0" applyFont="1" applyFill="1" applyBorder="1" applyAlignment="1">
      <alignment horizontal="center" vertical="center" wrapText="1" readingOrder="1"/>
    </xf>
    <xf numFmtId="0" fontId="39" fillId="3" borderId="0" xfId="0" applyFont="1" applyFill="1"/>
    <xf numFmtId="1" fontId="38" fillId="3" borderId="0" xfId="0" applyNumberFormat="1" applyFont="1" applyFill="1" applyAlignment="1">
      <alignment horizontal="center"/>
    </xf>
    <xf numFmtId="0" fontId="40" fillId="3" borderId="0" xfId="0" applyFont="1" applyFill="1" applyAlignment="1">
      <alignment vertical="center"/>
    </xf>
    <xf numFmtId="0" fontId="38" fillId="3" borderId="0" xfId="0" applyFont="1" applyFill="1" applyAlignment="1">
      <alignment horizontal="center" vertical="center"/>
    </xf>
    <xf numFmtId="0" fontId="3" fillId="4" borderId="59" xfId="0" applyFont="1" applyFill="1" applyBorder="1" applyAlignment="1">
      <alignment horizontal="center" vertical="center" wrapText="1"/>
    </xf>
    <xf numFmtId="0" fontId="3" fillId="3" borderId="47" xfId="0" applyFont="1" applyFill="1" applyBorder="1" applyAlignment="1">
      <alignment horizontal="center" vertical="center"/>
    </xf>
    <xf numFmtId="0" fontId="0" fillId="3" borderId="24" xfId="0" applyFill="1" applyBorder="1" applyAlignment="1">
      <alignment horizontal="center" vertical="center" wrapText="1"/>
    </xf>
    <xf numFmtId="0" fontId="0" fillId="3" borderId="19" xfId="0" applyFill="1" applyBorder="1" applyAlignment="1">
      <alignment horizontal="center" vertical="center" wrapText="1"/>
    </xf>
    <xf numFmtId="0" fontId="0" fillId="0" borderId="2" xfId="0" applyBorder="1" applyAlignment="1">
      <alignment vertical="center" wrapText="1"/>
    </xf>
    <xf numFmtId="0" fontId="9" fillId="5" borderId="0" xfId="0" applyFont="1" applyFill="1" applyAlignment="1">
      <alignment horizontal="center" vertical="center"/>
    </xf>
    <xf numFmtId="0" fontId="11" fillId="0" borderId="0" xfId="0" applyFont="1" applyProtection="1">
      <protection locked="0"/>
    </xf>
    <xf numFmtId="0" fontId="34" fillId="3" borderId="2" xfId="0" applyFont="1" applyFill="1" applyBorder="1" applyAlignment="1">
      <alignment horizontal="center" vertical="center" wrapText="1"/>
    </xf>
    <xf numFmtId="1" fontId="36" fillId="0" borderId="2" xfId="3" applyNumberFormat="1" applyFont="1" applyBorder="1" applyAlignment="1">
      <alignment horizontal="center" vertical="center" wrapText="1" readingOrder="1"/>
    </xf>
    <xf numFmtId="0" fontId="0" fillId="3" borderId="66" xfId="0" applyFill="1" applyBorder="1"/>
    <xf numFmtId="0" fontId="0" fillId="3" borderId="68" xfId="0" applyFill="1" applyBorder="1"/>
    <xf numFmtId="0" fontId="0" fillId="3" borderId="69" xfId="0" applyFill="1" applyBorder="1"/>
    <xf numFmtId="0" fontId="0" fillId="3" borderId="7" xfId="0" applyFill="1" applyBorder="1"/>
    <xf numFmtId="0" fontId="0" fillId="3" borderId="8" xfId="0" applyFill="1" applyBorder="1"/>
    <xf numFmtId="0" fontId="15" fillId="14" borderId="64" xfId="0" applyFont="1" applyFill="1" applyBorder="1" applyAlignment="1" applyProtection="1">
      <alignment horizontal="center" vertical="center" wrapText="1" readingOrder="1"/>
      <protection hidden="1"/>
    </xf>
    <xf numFmtId="0" fontId="0" fillId="3" borderId="14" xfId="0" applyFill="1" applyBorder="1"/>
    <xf numFmtId="0" fontId="24" fillId="0" borderId="14" xfId="0" applyFont="1" applyBorder="1" applyAlignment="1">
      <alignment horizontal="center" vertical="center" wrapText="1"/>
    </xf>
    <xf numFmtId="0" fontId="24" fillId="0" borderId="67" xfId="0" applyFont="1" applyBorder="1" applyAlignment="1">
      <alignment horizontal="center" vertical="center" wrapText="1"/>
    </xf>
    <xf numFmtId="0" fontId="44" fillId="0" borderId="0" xfId="0" applyFont="1" applyAlignment="1" applyProtection="1">
      <alignment horizontal="center" vertical="center" wrapText="1" readingOrder="1"/>
      <protection hidden="1"/>
    </xf>
    <xf numFmtId="0" fontId="3" fillId="4" borderId="35" xfId="0" applyFont="1" applyFill="1" applyBorder="1" applyAlignment="1">
      <alignment horizontal="center" vertical="center" wrapText="1"/>
    </xf>
    <xf numFmtId="0" fontId="10" fillId="3" borderId="0" xfId="0" applyFont="1" applyFill="1" applyAlignment="1">
      <alignment vertical="top"/>
    </xf>
    <xf numFmtId="0" fontId="10" fillId="0" borderId="0" xfId="0" applyFont="1" applyAlignment="1">
      <alignment vertical="top"/>
    </xf>
    <xf numFmtId="0" fontId="32" fillId="4" borderId="35" xfId="0" applyFont="1" applyFill="1" applyBorder="1" applyAlignment="1">
      <alignment horizontal="center" vertical="center" textRotation="90"/>
    </xf>
    <xf numFmtId="0" fontId="3" fillId="4" borderId="54" xfId="0" applyFont="1" applyFill="1" applyBorder="1" applyAlignment="1">
      <alignment horizontal="center" vertical="center" wrapText="1"/>
    </xf>
    <xf numFmtId="0" fontId="3" fillId="4" borderId="51" xfId="0" applyFont="1" applyFill="1" applyBorder="1" applyAlignment="1">
      <alignment horizontal="center" vertical="center"/>
    </xf>
    <xf numFmtId="0" fontId="43" fillId="3" borderId="7" xfId="1" applyFont="1" applyFill="1" applyBorder="1" applyAlignment="1">
      <alignment horizontal="left" vertical="center" wrapText="1"/>
    </xf>
    <xf numFmtId="0" fontId="46" fillId="3" borderId="0" xfId="0" applyFont="1" applyFill="1" applyAlignment="1">
      <alignment horizontal="center" vertical="center" wrapText="1"/>
    </xf>
    <xf numFmtId="0" fontId="46" fillId="3" borderId="0" xfId="0" applyFont="1" applyFill="1" applyAlignment="1">
      <alignment horizontal="left" vertical="center" wrapText="1"/>
    </xf>
    <xf numFmtId="0" fontId="43" fillId="3" borderId="0" xfId="1" applyFont="1" applyFill="1" applyAlignment="1">
      <alignment horizontal="justify" vertical="center" wrapText="1"/>
    </xf>
    <xf numFmtId="0" fontId="1" fillId="3" borderId="2" xfId="0" applyFont="1" applyFill="1" applyBorder="1" applyAlignment="1" applyProtection="1">
      <alignment vertical="center" wrapText="1"/>
      <protection locked="0"/>
    </xf>
    <xf numFmtId="0" fontId="3" fillId="4" borderId="52" xfId="0" applyFont="1" applyFill="1" applyBorder="1" applyAlignment="1">
      <alignment vertical="center"/>
    </xf>
    <xf numFmtId="0" fontId="3" fillId="4" borderId="0" xfId="0" applyFont="1" applyFill="1" applyAlignment="1">
      <alignment vertical="center"/>
    </xf>
    <xf numFmtId="0" fontId="0" fillId="3" borderId="40" xfId="0" applyFill="1" applyBorder="1" applyAlignment="1">
      <alignment horizontal="center" vertical="center" wrapText="1"/>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0" fillId="0" borderId="19" xfId="0" applyBorder="1" applyAlignment="1">
      <alignment horizontal="center" vertical="center" wrapText="1"/>
    </xf>
    <xf numFmtId="2" fontId="0" fillId="0" borderId="19" xfId="3" applyNumberFormat="1" applyFont="1"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2" fontId="0" fillId="0" borderId="31" xfId="3" applyNumberFormat="1" applyFont="1" applyBorder="1" applyAlignment="1">
      <alignment horizontal="center" vertical="center" wrapText="1"/>
    </xf>
    <xf numFmtId="0" fontId="18" fillId="0" borderId="31" xfId="0" applyFont="1" applyBorder="1" applyAlignment="1" applyProtection="1">
      <alignment horizontal="justify" vertical="center" wrapText="1"/>
      <protection locked="0"/>
    </xf>
    <xf numFmtId="0" fontId="18" fillId="0" borderId="2" xfId="0" applyFont="1" applyBorder="1" applyAlignment="1" applyProtection="1">
      <alignment horizontal="justify" vertical="center" wrapText="1"/>
      <protection locked="0"/>
    </xf>
    <xf numFmtId="0" fontId="0" fillId="0" borderId="2" xfId="0" applyBorder="1" applyAlignment="1">
      <alignment horizontal="justify" vertical="center"/>
    </xf>
    <xf numFmtId="0" fontId="0" fillId="0" borderId="2" xfId="0" applyBorder="1" applyAlignment="1">
      <alignment horizontal="justify" vertical="center" wrapText="1"/>
    </xf>
    <xf numFmtId="0" fontId="0" fillId="0" borderId="20" xfId="0" applyBorder="1" applyAlignment="1">
      <alignment horizontal="justify" vertical="center" wrapText="1"/>
    </xf>
    <xf numFmtId="0" fontId="11" fillId="0" borderId="2" xfId="0" applyFont="1" applyBorder="1" applyAlignment="1">
      <alignment horizontal="justify" vertical="center"/>
    </xf>
    <xf numFmtId="0" fontId="11" fillId="0" borderId="2" xfId="0" applyFont="1" applyBorder="1" applyAlignment="1">
      <alignment horizontal="justify" vertical="center" wrapText="1"/>
    </xf>
    <xf numFmtId="0" fontId="0" fillId="0" borderId="31" xfId="0" applyBorder="1" applyAlignment="1">
      <alignment horizontal="justify" vertical="center" wrapText="1"/>
    </xf>
    <xf numFmtId="0" fontId="17" fillId="0" borderId="2" xfId="0" applyFont="1" applyBorder="1" applyAlignment="1">
      <alignment horizontal="justify" vertical="center" wrapText="1"/>
    </xf>
    <xf numFmtId="0" fontId="7" fillId="0" borderId="2" xfId="0" applyFont="1" applyBorder="1" applyAlignment="1" applyProtection="1">
      <alignment horizontal="justify" vertical="center" wrapText="1"/>
      <protection locked="0"/>
    </xf>
    <xf numFmtId="0" fontId="17" fillId="0" borderId="20" xfId="0" applyFont="1" applyBorder="1" applyAlignment="1">
      <alignment horizontal="justify" vertical="center" wrapText="1"/>
    </xf>
    <xf numFmtId="0" fontId="11" fillId="3" borderId="31" xfId="0" applyFont="1" applyFill="1" applyBorder="1" applyAlignment="1">
      <alignment horizontal="center" vertical="center" wrapText="1"/>
    </xf>
    <xf numFmtId="3" fontId="0" fillId="0" borderId="31" xfId="0" applyNumberFormat="1" applyBorder="1" applyAlignment="1">
      <alignment horizontal="justify" vertical="center" wrapText="1"/>
    </xf>
    <xf numFmtId="3" fontId="0" fillId="0" borderId="2" xfId="0" applyNumberFormat="1" applyBorder="1" applyAlignment="1">
      <alignment horizontal="justify" vertical="center" wrapText="1"/>
    </xf>
    <xf numFmtId="3" fontId="0" fillId="0" borderId="20" xfId="0" applyNumberFormat="1" applyBorder="1" applyAlignment="1">
      <alignment horizontal="justify" vertical="center" wrapText="1"/>
    </xf>
    <xf numFmtId="0" fontId="18" fillId="0" borderId="20" xfId="0" applyFont="1" applyBorder="1" applyAlignment="1" applyProtection="1">
      <alignment horizontal="justify" vertical="center" wrapText="1"/>
      <protection locked="0"/>
    </xf>
    <xf numFmtId="0" fontId="11" fillId="0" borderId="20" xfId="0" applyFont="1" applyBorder="1" applyAlignment="1" applyProtection="1">
      <alignment horizontal="justify" vertical="center" wrapText="1"/>
      <protection locked="0"/>
    </xf>
    <xf numFmtId="3" fontId="0" fillId="0" borderId="19" xfId="0" applyNumberFormat="1" applyBorder="1" applyAlignment="1">
      <alignment horizontal="justify" vertical="center" wrapText="1"/>
    </xf>
    <xf numFmtId="0" fontId="0" fillId="0" borderId="19" xfId="0" applyBorder="1" applyAlignment="1">
      <alignment horizontal="justify" vertical="center"/>
    </xf>
    <xf numFmtId="0" fontId="0" fillId="0" borderId="20" xfId="0" applyBorder="1" applyAlignment="1">
      <alignment horizontal="justify" vertical="center"/>
    </xf>
    <xf numFmtId="2" fontId="0" fillId="0" borderId="2" xfId="3" applyNumberFormat="1" applyFont="1" applyBorder="1" applyAlignment="1">
      <alignment horizontal="justify" vertical="center" wrapText="1"/>
    </xf>
    <xf numFmtId="2" fontId="0" fillId="0" borderId="20" xfId="3" applyNumberFormat="1" applyFont="1" applyBorder="1" applyAlignment="1">
      <alignment horizontal="justify" vertical="center" wrapText="1"/>
    </xf>
    <xf numFmtId="4" fontId="0" fillId="0" borderId="31" xfId="0" applyNumberFormat="1" applyBorder="1" applyAlignment="1">
      <alignment horizontal="center" vertical="center" wrapText="1"/>
    </xf>
    <xf numFmtId="0" fontId="10" fillId="3" borderId="31" xfId="0" applyFont="1" applyFill="1" applyBorder="1" applyAlignment="1">
      <alignment horizontal="center" vertical="center"/>
    </xf>
    <xf numFmtId="0" fontId="10" fillId="3" borderId="63" xfId="0" applyFont="1" applyFill="1" applyBorder="1" applyAlignment="1">
      <alignment horizontal="center" vertical="center"/>
    </xf>
    <xf numFmtId="4" fontId="0" fillId="0" borderId="19" xfId="0" applyNumberFormat="1" applyBorder="1" applyAlignment="1">
      <alignment horizontal="center" vertical="center" wrapText="1"/>
    </xf>
    <xf numFmtId="0" fontId="10" fillId="3" borderId="2" xfId="0" applyFont="1" applyFill="1" applyBorder="1" applyAlignment="1">
      <alignment horizontal="center" vertical="center"/>
    </xf>
    <xf numFmtId="0" fontId="10" fillId="3" borderId="64" xfId="0" applyFont="1" applyFill="1" applyBorder="1" applyAlignment="1">
      <alignment horizontal="center" vertical="center"/>
    </xf>
    <xf numFmtId="1" fontId="0" fillId="0" borderId="2" xfId="4" applyNumberFormat="1" applyFont="1" applyBorder="1" applyAlignment="1">
      <alignment horizontal="center" vertical="center" wrapText="1"/>
    </xf>
    <xf numFmtId="1" fontId="0" fillId="0" borderId="31" xfId="4" applyNumberFormat="1" applyFont="1" applyBorder="1" applyAlignment="1">
      <alignment horizontal="center" vertical="center" wrapText="1"/>
    </xf>
    <xf numFmtId="1" fontId="0" fillId="0" borderId="20" xfId="4" applyNumberFormat="1" applyFont="1" applyBorder="1" applyAlignment="1">
      <alignment horizontal="center" vertical="center" wrapText="1"/>
    </xf>
    <xf numFmtId="0" fontId="1" fillId="3" borderId="2" xfId="0" applyFont="1" applyFill="1" applyBorder="1" applyAlignment="1" applyProtection="1">
      <alignment horizontal="left" vertical="center"/>
      <protection locked="0"/>
    </xf>
    <xf numFmtId="0" fontId="1" fillId="3" borderId="2" xfId="0" applyFont="1" applyFill="1" applyBorder="1" applyAlignment="1" applyProtection="1">
      <alignment horizontal="left" vertical="center" wrapText="1"/>
      <protection locked="0"/>
    </xf>
    <xf numFmtId="0" fontId="11" fillId="3" borderId="2"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46" fillId="3" borderId="61" xfId="0" applyFont="1" applyFill="1" applyBorder="1" applyAlignment="1">
      <alignment vertical="center" wrapText="1"/>
    </xf>
    <xf numFmtId="0" fontId="46" fillId="3" borderId="13" xfId="0" applyFont="1" applyFill="1" applyBorder="1" applyAlignment="1">
      <alignment vertical="center" wrapText="1"/>
    </xf>
    <xf numFmtId="0" fontId="49" fillId="0" borderId="0" xfId="0" applyFont="1"/>
    <xf numFmtId="0" fontId="52" fillId="0" borderId="0" xfId="0" applyFont="1" applyAlignment="1" applyProtection="1">
      <alignment horizontal="left" vertical="center"/>
      <protection locked="0"/>
    </xf>
    <xf numFmtId="0" fontId="47" fillId="0" borderId="0" xfId="0" applyFont="1" applyAlignment="1" applyProtection="1">
      <alignment horizontal="center" vertical="center"/>
      <protection locked="0"/>
    </xf>
    <xf numFmtId="0" fontId="53" fillId="0" borderId="0" xfId="0" applyFont="1" applyAlignment="1" applyProtection="1">
      <alignment horizontal="center" vertical="center"/>
      <protection locked="0"/>
    </xf>
    <xf numFmtId="0" fontId="54" fillId="0" borderId="0" xfId="0" applyFont="1" applyAlignment="1">
      <alignment horizontal="center"/>
    </xf>
    <xf numFmtId="0" fontId="47" fillId="4" borderId="0" xfId="0" applyFont="1" applyFill="1" applyAlignment="1" applyProtection="1">
      <alignment horizontal="left" vertical="center" wrapText="1"/>
      <protection locked="0"/>
    </xf>
    <xf numFmtId="0" fontId="52" fillId="15" borderId="0" xfId="0" applyFont="1" applyFill="1" applyAlignment="1" applyProtection="1">
      <alignment vertical="center" wrapText="1"/>
      <protection locked="0"/>
    </xf>
    <xf numFmtId="0" fontId="49" fillId="0" borderId="0" xfId="0" applyFont="1" applyAlignment="1">
      <alignment horizontal="left"/>
    </xf>
    <xf numFmtId="0" fontId="47" fillId="4" borderId="0" xfId="0" applyFont="1" applyFill="1" applyAlignment="1" applyProtection="1">
      <alignment vertical="center" wrapText="1"/>
      <protection locked="0"/>
    </xf>
    <xf numFmtId="0" fontId="49" fillId="3" borderId="0" xfId="0" applyFont="1" applyFill="1"/>
    <xf numFmtId="0" fontId="49" fillId="3" borderId="0" xfId="0" applyFont="1" applyFill="1" applyAlignment="1">
      <alignment horizontal="center" vertical="center"/>
    </xf>
    <xf numFmtId="0" fontId="59" fillId="3" borderId="7" xfId="1" quotePrefix="1" applyFont="1" applyFill="1" applyBorder="1" applyAlignment="1">
      <alignment horizontal="left" vertical="top" wrapText="1"/>
    </xf>
    <xf numFmtId="0" fontId="43" fillId="3" borderId="14" xfId="1" applyFont="1" applyFill="1" applyBorder="1"/>
    <xf numFmtId="0" fontId="43" fillId="3" borderId="15" xfId="1" applyFont="1" applyFill="1" applyBorder="1" applyAlignment="1">
      <alignment horizontal="center" vertical="center"/>
    </xf>
    <xf numFmtId="0" fontId="46" fillId="3" borderId="15" xfId="1" applyFont="1" applyFill="1" applyBorder="1" applyAlignment="1">
      <alignment horizontal="left" vertical="center" wrapText="1"/>
    </xf>
    <xf numFmtId="0" fontId="43" fillId="3" borderId="15" xfId="1" applyFont="1" applyFill="1" applyBorder="1" applyAlignment="1">
      <alignment horizontal="left" vertical="center" wrapText="1"/>
    </xf>
    <xf numFmtId="0" fontId="43" fillId="3" borderId="39" xfId="1" applyFont="1" applyFill="1" applyBorder="1"/>
    <xf numFmtId="0" fontId="47" fillId="4" borderId="31" xfId="1" applyFont="1" applyFill="1" applyBorder="1" applyAlignment="1">
      <alignment horizontal="center" vertical="center"/>
    </xf>
    <xf numFmtId="0" fontId="43" fillId="3" borderId="41" xfId="1" applyFont="1" applyFill="1" applyBorder="1"/>
    <xf numFmtId="0" fontId="43" fillId="3" borderId="2" xfId="1" applyFont="1" applyFill="1" applyBorder="1" applyAlignment="1">
      <alignment horizontal="center" vertical="center"/>
    </xf>
    <xf numFmtId="0" fontId="49" fillId="3" borderId="7" xfId="0" applyFont="1" applyFill="1" applyBorder="1"/>
    <xf numFmtId="0" fontId="49" fillId="3" borderId="88" xfId="0" applyFont="1" applyFill="1" applyBorder="1" applyAlignment="1">
      <alignment horizontal="center" vertical="center"/>
    </xf>
    <xf numFmtId="0" fontId="43" fillId="3" borderId="7" xfId="1" applyFont="1" applyFill="1" applyBorder="1"/>
    <xf numFmtId="0" fontId="43" fillId="3" borderId="0" xfId="1" applyFont="1" applyFill="1" applyAlignment="1">
      <alignment horizontal="center" vertical="center"/>
    </xf>
    <xf numFmtId="0" fontId="49" fillId="3" borderId="68" xfId="0" applyFont="1" applyFill="1" applyBorder="1"/>
    <xf numFmtId="0" fontId="49" fillId="3" borderId="68" xfId="0" applyFont="1" applyFill="1" applyBorder="1" applyAlignment="1">
      <alignment horizontal="center" vertical="center"/>
    </xf>
    <xf numFmtId="0" fontId="59" fillId="3" borderId="0" xfId="1" quotePrefix="1" applyFont="1" applyFill="1" applyAlignment="1">
      <alignment horizontal="center" vertical="center" wrapText="1"/>
    </xf>
    <xf numFmtId="0" fontId="46" fillId="3" borderId="0" xfId="1" quotePrefix="1" applyFont="1" applyFill="1" applyAlignment="1">
      <alignment horizontal="center" vertical="center" wrapText="1"/>
    </xf>
    <xf numFmtId="0" fontId="46" fillId="3" borderId="0" xfId="1" quotePrefix="1" applyFont="1" applyFill="1" applyAlignment="1">
      <alignment horizontal="left" vertical="top" wrapText="1"/>
    </xf>
    <xf numFmtId="0" fontId="46" fillId="3" borderId="8" xfId="1" quotePrefix="1" applyFont="1" applyFill="1" applyBorder="1" applyAlignment="1">
      <alignment horizontal="left" vertical="top" wrapText="1"/>
    </xf>
    <xf numFmtId="0" fontId="43" fillId="3" borderId="16" xfId="1" applyFont="1" applyFill="1" applyBorder="1" applyAlignment="1">
      <alignment horizontal="left" vertical="center" wrapText="1"/>
    </xf>
    <xf numFmtId="0" fontId="18" fillId="0" borderId="19" xfId="0" applyFont="1" applyBorder="1" applyAlignment="1" applyProtection="1">
      <alignment horizontal="justify" vertical="center" wrapText="1"/>
      <protection locked="0"/>
    </xf>
    <xf numFmtId="2" fontId="0" fillId="0" borderId="2" xfId="3" applyNumberFormat="1" applyFont="1" applyBorder="1" applyAlignment="1">
      <alignment horizontal="left" vertical="center" wrapText="1"/>
    </xf>
    <xf numFmtId="0" fontId="60" fillId="0" borderId="2" xfId="0" applyFont="1" applyBorder="1" applyAlignment="1">
      <alignment wrapText="1"/>
    </xf>
    <xf numFmtId="0" fontId="48" fillId="0" borderId="2" xfId="0" applyFont="1" applyBorder="1" applyAlignment="1">
      <alignment wrapText="1"/>
    </xf>
    <xf numFmtId="0" fontId="0" fillId="0" borderId="31" xfId="0" applyBorder="1" applyAlignment="1">
      <alignment horizontal="left" vertical="center" wrapText="1"/>
    </xf>
    <xf numFmtId="0" fontId="0" fillId="0" borderId="2" xfId="0" applyBorder="1" applyAlignment="1">
      <alignment horizontal="left" vertical="center" wrapText="1"/>
    </xf>
    <xf numFmtId="0" fontId="0" fillId="0" borderId="20" xfId="0" applyBorder="1" applyAlignment="1">
      <alignment horizontal="left" vertical="center" wrapText="1"/>
    </xf>
    <xf numFmtId="0" fontId="3" fillId="4" borderId="62" xfId="0" applyFont="1" applyFill="1" applyBorder="1" applyAlignment="1">
      <alignment horizontal="center" vertical="center" wrapText="1"/>
    </xf>
    <xf numFmtId="0" fontId="0" fillId="0" borderId="19" xfId="0" applyBorder="1" applyAlignment="1">
      <alignment horizontal="left" vertical="center" wrapText="1"/>
    </xf>
    <xf numFmtId="0" fontId="36" fillId="0" borderId="2" xfId="0" applyFont="1" applyBorder="1" applyAlignment="1">
      <alignment horizontal="left" vertical="center" wrapText="1" readingOrder="1"/>
    </xf>
    <xf numFmtId="9" fontId="36" fillId="0" borderId="2" xfId="4" applyFont="1" applyBorder="1" applyAlignment="1">
      <alignment horizontal="center" vertical="center" wrapText="1" readingOrder="1"/>
    </xf>
    <xf numFmtId="0" fontId="36" fillId="0" borderId="2" xfId="0" applyFont="1" applyBorder="1" applyAlignment="1">
      <alignment horizontal="justify" vertical="center" wrapText="1" readingOrder="1"/>
    </xf>
    <xf numFmtId="0" fontId="3" fillId="4" borderId="48" xfId="0" applyFont="1" applyFill="1" applyBorder="1" applyAlignment="1">
      <alignment horizontal="center" vertical="center"/>
    </xf>
    <xf numFmtId="0" fontId="61" fillId="0" borderId="97" xfId="0" applyFont="1" applyBorder="1" applyAlignment="1">
      <alignment horizontal="center" vertical="center" wrapText="1"/>
    </xf>
    <xf numFmtId="0" fontId="61" fillId="0" borderId="69" xfId="0" applyFont="1" applyBorder="1" applyAlignment="1">
      <alignment horizontal="center" vertical="center" wrapText="1"/>
    </xf>
    <xf numFmtId="0" fontId="62" fillId="0" borderId="67" xfId="0" applyFont="1" applyBorder="1" applyAlignment="1">
      <alignment horizontal="center" vertical="center" wrapText="1"/>
    </xf>
    <xf numFmtId="0" fontId="62" fillId="0" borderId="16" xfId="0" applyFont="1" applyBorder="1" applyAlignment="1">
      <alignment horizontal="center" vertical="center" wrapText="1"/>
    </xf>
    <xf numFmtId="0" fontId="61" fillId="0" borderId="98" xfId="0" applyFont="1" applyBorder="1" applyAlignment="1">
      <alignment horizontal="center" vertical="center" wrapText="1"/>
    </xf>
    <xf numFmtId="0" fontId="61" fillId="0" borderId="8" xfId="0" applyFont="1" applyBorder="1" applyAlignment="1">
      <alignment horizontal="center" vertical="center" wrapText="1"/>
    </xf>
    <xf numFmtId="14" fontId="62" fillId="0" borderId="16" xfId="0" applyNumberFormat="1" applyFont="1" applyBorder="1" applyAlignment="1">
      <alignment horizontal="center" vertical="center" wrapText="1"/>
    </xf>
    <xf numFmtId="0" fontId="63" fillId="0" borderId="0" xfId="0" applyFont="1" applyAlignment="1" applyProtection="1">
      <alignment vertical="center"/>
      <protection locked="0"/>
    </xf>
    <xf numFmtId="0" fontId="63" fillId="0" borderId="0" xfId="0" applyFont="1" applyProtection="1">
      <protection locked="0"/>
    </xf>
    <xf numFmtId="0" fontId="63" fillId="0" borderId="0" xfId="0" applyFont="1"/>
    <xf numFmtId="0" fontId="65" fillId="19" borderId="99" xfId="0" applyFont="1" applyFill="1" applyBorder="1" applyAlignment="1" applyProtection="1">
      <alignment horizontal="left" vertical="center" wrapText="1"/>
      <protection locked="0"/>
    </xf>
    <xf numFmtId="0" fontId="65" fillId="19" borderId="99" xfId="0" applyFont="1" applyFill="1" applyBorder="1" applyAlignment="1" applyProtection="1">
      <alignment horizontal="center" vertical="center"/>
      <protection locked="0"/>
    </xf>
    <xf numFmtId="0" fontId="66" fillId="5" borderId="99" xfId="0" applyFont="1" applyFill="1" applyBorder="1" applyAlignment="1" applyProtection="1">
      <alignment horizontal="center" vertical="center" wrapText="1"/>
      <protection locked="0"/>
    </xf>
    <xf numFmtId="0" fontId="63" fillId="0" borderId="0" xfId="0" applyFont="1" applyAlignment="1" applyProtection="1">
      <alignment horizontal="left" vertical="center"/>
      <protection locked="0"/>
    </xf>
    <xf numFmtId="0" fontId="65" fillId="0" borderId="0" xfId="0" applyFont="1" applyAlignment="1" applyProtection="1">
      <alignment horizontal="center" vertical="center"/>
      <protection locked="0"/>
    </xf>
    <xf numFmtId="0" fontId="63" fillId="0" borderId="0" xfId="0" applyFont="1" applyAlignment="1" applyProtection="1">
      <alignment horizontal="center" vertical="center"/>
      <protection locked="0"/>
    </xf>
    <xf numFmtId="0" fontId="63" fillId="0" borderId="0" xfId="0" applyFont="1" applyAlignment="1" applyProtection="1">
      <alignment horizontal="left"/>
      <protection locked="0"/>
    </xf>
    <xf numFmtId="0" fontId="63" fillId="0" borderId="0" xfId="0" applyFont="1" applyAlignment="1" applyProtection="1">
      <alignment horizontal="center"/>
      <protection locked="0"/>
    </xf>
    <xf numFmtId="0" fontId="67" fillId="20" borderId="102" xfId="0" applyFont="1" applyFill="1" applyBorder="1" applyAlignment="1">
      <alignment horizontal="center" vertical="center" wrapText="1" readingOrder="1"/>
    </xf>
    <xf numFmtId="0" fontId="69" fillId="3" borderId="102" xfId="0" applyFont="1" applyFill="1" applyBorder="1" applyAlignment="1">
      <alignment horizontal="center" vertical="center" wrapText="1" readingOrder="1"/>
    </xf>
    <xf numFmtId="0" fontId="69" fillId="3" borderId="102" xfId="0" applyFont="1" applyFill="1" applyBorder="1" applyAlignment="1">
      <alignment horizontal="left" vertical="center" wrapText="1"/>
    </xf>
    <xf numFmtId="0" fontId="69" fillId="3" borderId="102" xfId="0" applyFont="1" applyFill="1" applyBorder="1" applyAlignment="1">
      <alignment horizontal="center" vertical="center" wrapText="1"/>
    </xf>
    <xf numFmtId="0" fontId="63" fillId="3" borderId="0" xfId="0" applyFont="1" applyFill="1"/>
    <xf numFmtId="0" fontId="69" fillId="0" borderId="102" xfId="0" applyFont="1" applyBorder="1" applyAlignment="1">
      <alignment horizontal="center" vertical="center" wrapText="1" readingOrder="1"/>
    </xf>
    <xf numFmtId="0" fontId="69" fillId="0" borderId="102" xfId="0" applyFont="1" applyBorder="1" applyAlignment="1">
      <alignment horizontal="left" vertical="center" wrapText="1"/>
    </xf>
    <xf numFmtId="0" fontId="69" fillId="21" borderId="102" xfId="0" applyFont="1" applyFill="1" applyBorder="1" applyAlignment="1">
      <alignment horizontal="left" vertical="center" wrapText="1"/>
    </xf>
    <xf numFmtId="0" fontId="66" fillId="0" borderId="0" xfId="0" applyFont="1" applyAlignment="1">
      <alignment vertical="center" wrapText="1"/>
    </xf>
    <xf numFmtId="0" fontId="67" fillId="0" borderId="102" xfId="0" applyFont="1" applyBorder="1" applyAlignment="1">
      <alignment vertical="center" wrapText="1" readingOrder="1"/>
    </xf>
    <xf numFmtId="0" fontId="69" fillId="3" borderId="102" xfId="0" applyFont="1" applyFill="1" applyBorder="1" applyAlignment="1">
      <alignment horizontal="left" vertical="center" wrapText="1" readingOrder="1"/>
    </xf>
    <xf numFmtId="0" fontId="65" fillId="0" borderId="0" xfId="0" applyFont="1"/>
    <xf numFmtId="0" fontId="69" fillId="3" borderId="102" xfId="0" applyFont="1" applyFill="1" applyBorder="1" applyAlignment="1">
      <alignment horizontal="left" vertical="center"/>
    </xf>
    <xf numFmtId="0" fontId="69" fillId="3" borderId="102" xfId="0" applyFont="1" applyFill="1" applyBorder="1" applyAlignment="1">
      <alignment vertical="center" wrapText="1"/>
    </xf>
    <xf numFmtId="0" fontId="69" fillId="3" borderId="102" xfId="0" applyFont="1" applyFill="1" applyBorder="1" applyAlignment="1">
      <alignment vertical="center" wrapText="1" readingOrder="1"/>
    </xf>
    <xf numFmtId="0" fontId="69" fillId="3" borderId="102" xfId="0" applyFont="1" applyFill="1" applyBorder="1" applyAlignment="1">
      <alignment vertical="center"/>
    </xf>
    <xf numFmtId="0" fontId="69" fillId="3" borderId="102" xfId="0" applyFont="1" applyFill="1" applyBorder="1" applyAlignment="1">
      <alignment horizontal="center" vertical="center"/>
    </xf>
    <xf numFmtId="0" fontId="69" fillId="3" borderId="103" xfId="0" applyFont="1" applyFill="1" applyBorder="1" applyAlignment="1">
      <alignment horizontal="center" vertical="center" wrapText="1" readingOrder="1"/>
    </xf>
    <xf numFmtId="0" fontId="69" fillId="3" borderId="103" xfId="0" applyFont="1" applyFill="1" applyBorder="1" applyAlignment="1">
      <alignment horizontal="left" vertical="center" wrapText="1"/>
    </xf>
    <xf numFmtId="0" fontId="69" fillId="3" borderId="103" xfId="0" applyFont="1" applyFill="1" applyBorder="1" applyAlignment="1">
      <alignment horizontal="center" vertical="center"/>
    </xf>
    <xf numFmtId="0" fontId="67" fillId="0" borderId="0" xfId="0" applyFont="1" applyAlignment="1">
      <alignment vertical="center" wrapText="1" readingOrder="1"/>
    </xf>
    <xf numFmtId="0" fontId="69" fillId="3" borderId="0" xfId="0" applyFont="1" applyFill="1" applyAlignment="1">
      <alignment horizontal="center" vertical="center" wrapText="1" readingOrder="1"/>
    </xf>
    <xf numFmtId="0" fontId="69" fillId="0" borderId="0" xfId="0" applyFont="1" applyAlignment="1">
      <alignment vertical="center"/>
    </xf>
    <xf numFmtId="0" fontId="63" fillId="0" borderId="0" xfId="0" applyFont="1" applyAlignment="1">
      <alignment horizontal="left"/>
    </xf>
    <xf numFmtId="0" fontId="63" fillId="0" borderId="0" xfId="0" applyFont="1" applyAlignment="1">
      <alignment horizontal="center"/>
    </xf>
    <xf numFmtId="0" fontId="70" fillId="0" borderId="0" xfId="0" applyFont="1" applyAlignment="1">
      <alignment wrapText="1"/>
    </xf>
    <xf numFmtId="0" fontId="72" fillId="0" borderId="0" xfId="0" applyFont="1"/>
    <xf numFmtId="0" fontId="74" fillId="20" borderId="99" xfId="0" applyFont="1" applyFill="1" applyBorder="1" applyAlignment="1">
      <alignment horizontal="center" vertical="center"/>
    </xf>
    <xf numFmtId="0" fontId="74" fillId="5" borderId="99" xfId="0" applyFont="1" applyFill="1" applyBorder="1" applyAlignment="1">
      <alignment horizontal="center" vertical="center"/>
    </xf>
    <xf numFmtId="0" fontId="74" fillId="5" borderId="99" xfId="0" applyFont="1" applyFill="1" applyBorder="1" applyAlignment="1">
      <alignment vertical="center" wrapText="1"/>
    </xf>
    <xf numFmtId="0" fontId="74" fillId="3" borderId="99" xfId="0" applyFont="1" applyFill="1" applyBorder="1" applyAlignment="1">
      <alignment horizontal="left" vertical="top" wrapText="1"/>
    </xf>
    <xf numFmtId="0" fontId="75" fillId="3" borderId="99" xfId="0" applyFont="1" applyFill="1" applyBorder="1" applyAlignment="1">
      <alignment horizontal="center" vertical="center" wrapText="1"/>
    </xf>
    <xf numFmtId="0" fontId="76" fillId="3" borderId="99" xfId="0" applyFont="1" applyFill="1" applyBorder="1" applyAlignment="1">
      <alignment horizontal="center" vertical="center" wrapText="1"/>
    </xf>
    <xf numFmtId="0" fontId="76" fillId="3" borderId="99" xfId="0" applyFont="1" applyFill="1" applyBorder="1" applyAlignment="1">
      <alignment horizontal="left" vertical="center"/>
    </xf>
    <xf numFmtId="0" fontId="74" fillId="0" borderId="99" xfId="0" applyFont="1" applyBorder="1" applyAlignment="1">
      <alignment vertical="top" wrapText="1"/>
    </xf>
    <xf numFmtId="0" fontId="75" fillId="3" borderId="99" xfId="0" applyFont="1" applyFill="1" applyBorder="1" applyAlignment="1">
      <alignment horizontal="center" vertical="center"/>
    </xf>
    <xf numFmtId="0" fontId="76" fillId="3" borderId="99" xfId="0" applyFont="1" applyFill="1" applyBorder="1" applyAlignment="1">
      <alignment horizontal="center" vertical="center"/>
    </xf>
    <xf numFmtId="0" fontId="74" fillId="3" borderId="99" xfId="0" applyFont="1" applyFill="1" applyBorder="1" applyAlignment="1">
      <alignment horizontal="left" vertical="center" wrapText="1"/>
    </xf>
    <xf numFmtId="0" fontId="74" fillId="0" borderId="99" xfId="0" applyFont="1" applyBorder="1" applyAlignment="1">
      <alignment horizontal="left" vertical="center" wrapText="1"/>
    </xf>
    <xf numFmtId="0" fontId="76" fillId="0" borderId="99" xfId="0" applyFont="1" applyBorder="1" applyAlignment="1">
      <alignment horizontal="left" vertical="center"/>
    </xf>
    <xf numFmtId="0" fontId="72" fillId="0" borderId="0" xfId="0" applyFont="1" applyAlignment="1">
      <alignment horizontal="left"/>
    </xf>
    <xf numFmtId="0" fontId="70" fillId="0" borderId="0" xfId="0" applyFont="1" applyAlignment="1">
      <alignment horizontal="center"/>
    </xf>
    <xf numFmtId="0" fontId="72" fillId="0" borderId="0" xfId="0" applyFont="1" applyAlignment="1">
      <alignment horizontal="center"/>
    </xf>
    <xf numFmtId="0" fontId="21" fillId="4" borderId="6" xfId="0" applyFont="1" applyFill="1" applyBorder="1" applyAlignment="1">
      <alignment horizontal="left" vertical="top"/>
    </xf>
    <xf numFmtId="0" fontId="21" fillId="4" borderId="33" xfId="0" applyFont="1" applyFill="1" applyBorder="1" applyAlignment="1">
      <alignment vertical="center"/>
    </xf>
    <xf numFmtId="0" fontId="21" fillId="4" borderId="0" xfId="0" applyFont="1" applyFill="1" applyAlignment="1">
      <alignment horizontal="left" vertical="top"/>
    </xf>
    <xf numFmtId="0" fontId="21" fillId="4" borderId="32" xfId="0" applyFont="1" applyFill="1" applyBorder="1" applyAlignment="1">
      <alignment vertical="center"/>
    </xf>
    <xf numFmtId="0" fontId="77" fillId="3" borderId="30" xfId="0" applyFont="1" applyFill="1" applyBorder="1" applyAlignment="1">
      <alignment horizontal="center" vertical="center"/>
    </xf>
    <xf numFmtId="0" fontId="77" fillId="3" borderId="0" xfId="0" applyFont="1" applyFill="1" applyAlignment="1">
      <alignment horizontal="center" vertical="center"/>
    </xf>
    <xf numFmtId="0" fontId="5" fillId="3" borderId="29" xfId="0" applyFont="1" applyFill="1" applyBorder="1" applyAlignment="1">
      <alignment vertical="center"/>
    </xf>
    <xf numFmtId="0" fontId="5" fillId="3" borderId="6" xfId="0" applyFont="1" applyFill="1" applyBorder="1" applyAlignment="1">
      <alignment vertical="center"/>
    </xf>
    <xf numFmtId="0" fontId="5" fillId="3" borderId="30" xfId="0" applyFont="1" applyFill="1" applyBorder="1" applyAlignment="1">
      <alignment vertical="center"/>
    </xf>
    <xf numFmtId="0" fontId="5" fillId="3" borderId="0" xfId="0" applyFont="1" applyFill="1" applyAlignment="1">
      <alignment vertical="center"/>
    </xf>
    <xf numFmtId="0" fontId="5" fillId="3" borderId="96" xfId="0" applyFont="1" applyFill="1" applyBorder="1" applyAlignment="1">
      <alignment vertical="center"/>
    </xf>
    <xf numFmtId="0" fontId="5" fillId="3" borderId="10" xfId="0" applyFont="1" applyFill="1" applyBorder="1" applyAlignment="1">
      <alignment vertical="center"/>
    </xf>
    <xf numFmtId="0" fontId="0" fillId="3" borderId="106" xfId="0" applyFill="1" applyBorder="1"/>
    <xf numFmtId="0" fontId="35" fillId="6" borderId="66" xfId="0" applyFont="1" applyFill="1" applyBorder="1" applyAlignment="1">
      <alignment horizontal="center" vertical="center" wrapText="1" readingOrder="1"/>
    </xf>
    <xf numFmtId="0" fontId="35" fillId="6" borderId="68" xfId="0" applyFont="1" applyFill="1" applyBorder="1" applyAlignment="1">
      <alignment horizontal="center" vertical="center" wrapText="1" readingOrder="1"/>
    </xf>
    <xf numFmtId="0" fontId="35" fillId="6" borderId="69" xfId="0" applyFont="1" applyFill="1" applyBorder="1" applyAlignment="1">
      <alignment horizontal="center" vertical="center" wrapText="1" readingOrder="1"/>
    </xf>
    <xf numFmtId="0" fontId="78" fillId="3" borderId="0" xfId="0" applyFont="1" applyFill="1"/>
    <xf numFmtId="0" fontId="35" fillId="6" borderId="28" xfId="0" applyFont="1" applyFill="1" applyBorder="1" applyAlignment="1">
      <alignment horizontal="center" vertical="center" wrapText="1" readingOrder="1"/>
    </xf>
    <xf numFmtId="0" fontId="35" fillId="6" borderId="0" xfId="0" applyFont="1" applyFill="1" applyAlignment="1">
      <alignment horizontal="center" vertical="center" wrapText="1" readingOrder="1"/>
    </xf>
    <xf numFmtId="0" fontId="0" fillId="3" borderId="6" xfId="0" applyFill="1" applyBorder="1"/>
    <xf numFmtId="0" fontId="17" fillId="3" borderId="2" xfId="0" applyFont="1" applyFill="1" applyBorder="1"/>
    <xf numFmtId="0" fontId="36" fillId="7" borderId="107" xfId="0" applyFont="1" applyFill="1" applyBorder="1" applyAlignment="1">
      <alignment horizontal="center" vertical="center" wrapText="1" readingOrder="1"/>
    </xf>
    <xf numFmtId="0" fontId="36" fillId="8" borderId="108" xfId="0" applyFont="1" applyFill="1" applyBorder="1" applyAlignment="1">
      <alignment horizontal="center" vertical="center" wrapText="1" readingOrder="1"/>
    </xf>
    <xf numFmtId="0" fontId="36" fillId="9" borderId="108" xfId="0" applyFont="1" applyFill="1" applyBorder="1" applyAlignment="1">
      <alignment horizontal="center" vertical="center" wrapText="1" readingOrder="1"/>
    </xf>
    <xf numFmtId="0" fontId="36" fillId="10" borderId="108" xfId="0" applyFont="1" applyFill="1" applyBorder="1" applyAlignment="1">
      <alignment horizontal="center" vertical="center" wrapText="1" readingOrder="1"/>
    </xf>
    <xf numFmtId="0" fontId="37" fillId="11" borderId="108" xfId="0" applyFont="1" applyFill="1" applyBorder="1" applyAlignment="1">
      <alignment horizontal="center" vertical="center" wrapText="1" readingOrder="1"/>
    </xf>
    <xf numFmtId="0" fontId="35" fillId="6" borderId="0" xfId="0" applyFont="1" applyFill="1" applyAlignment="1">
      <alignment vertical="center" wrapText="1" readingOrder="1"/>
    </xf>
    <xf numFmtId="0" fontId="6" fillId="3" borderId="0" xfId="0" applyFont="1" applyFill="1" applyAlignment="1">
      <alignment vertical="center"/>
    </xf>
    <xf numFmtId="0" fontId="6" fillId="3" borderId="10" xfId="0" applyFont="1" applyFill="1" applyBorder="1" applyAlignment="1">
      <alignment vertical="center"/>
    </xf>
    <xf numFmtId="0" fontId="6" fillId="22" borderId="0" xfId="0" applyFont="1" applyFill="1" applyAlignment="1">
      <alignment vertical="center"/>
    </xf>
    <xf numFmtId="0" fontId="6" fillId="22" borderId="10" xfId="0" applyFont="1" applyFill="1" applyBorder="1" applyAlignment="1">
      <alignment vertical="center"/>
    </xf>
    <xf numFmtId="0" fontId="7" fillId="0" borderId="19" xfId="0" applyFont="1" applyBorder="1" applyAlignment="1" applyProtection="1">
      <alignment horizontal="justify" vertical="center" wrapText="1"/>
      <protection locked="0"/>
    </xf>
    <xf numFmtId="0" fontId="11" fillId="3" borderId="19" xfId="0" applyFont="1" applyFill="1" applyBorder="1" applyAlignment="1">
      <alignment horizontal="center" vertical="center" wrapText="1"/>
    </xf>
    <xf numFmtId="164" fontId="52" fillId="15" borderId="0" xfId="0" applyNumberFormat="1" applyFont="1" applyFill="1" applyAlignment="1" applyProtection="1">
      <alignment horizontal="center" vertical="center" wrapText="1"/>
      <protection locked="0"/>
    </xf>
    <xf numFmtId="0" fontId="52" fillId="15" borderId="0" xfId="0" applyFont="1" applyFill="1" applyAlignment="1" applyProtection="1">
      <alignment horizontal="center" vertical="center" wrapText="1"/>
      <protection locked="0"/>
    </xf>
    <xf numFmtId="0" fontId="19" fillId="0" borderId="0" xfId="0" applyFont="1" applyAlignment="1">
      <alignment horizontal="center" wrapText="1"/>
    </xf>
    <xf numFmtId="0" fontId="79" fillId="0" borderId="0" xfId="0" applyFont="1" applyAlignment="1">
      <alignment horizontal="center"/>
    </xf>
    <xf numFmtId="0" fontId="52" fillId="15" borderId="0" xfId="0" applyFont="1" applyFill="1" applyAlignment="1" applyProtection="1">
      <alignment horizontal="center" vertical="center"/>
      <protection locked="0"/>
    </xf>
    <xf numFmtId="0" fontId="52" fillId="3" borderId="0" xfId="0" applyFont="1" applyFill="1" applyAlignment="1">
      <alignment horizontal="center"/>
    </xf>
    <xf numFmtId="0" fontId="49" fillId="3" borderId="66" xfId="0" applyFont="1" applyFill="1" applyBorder="1" applyAlignment="1">
      <alignment horizontal="left" vertical="top" wrapText="1"/>
    </xf>
    <xf numFmtId="0" fontId="49" fillId="3" borderId="68" xfId="0" applyFont="1" applyFill="1" applyBorder="1" applyAlignment="1">
      <alignment horizontal="left" vertical="top" wrapText="1"/>
    </xf>
    <xf numFmtId="0" fontId="49" fillId="3" borderId="69" xfId="0" applyFont="1" applyFill="1" applyBorder="1" applyAlignment="1">
      <alignment horizontal="left" vertical="top" wrapText="1"/>
    </xf>
    <xf numFmtId="0" fontId="49" fillId="3" borderId="7" xfId="0" applyFont="1" applyFill="1" applyBorder="1" applyAlignment="1">
      <alignment horizontal="left" vertical="top" wrapText="1"/>
    </xf>
    <xf numFmtId="0" fontId="49" fillId="3" borderId="0" xfId="0" applyFont="1" applyFill="1" applyAlignment="1">
      <alignment horizontal="left" vertical="top" wrapText="1"/>
    </xf>
    <xf numFmtId="0" fontId="49" fillId="3" borderId="8" xfId="0" applyFont="1" applyFill="1" applyBorder="1" applyAlignment="1">
      <alignment horizontal="left" vertical="top" wrapText="1"/>
    </xf>
    <xf numFmtId="0" fontId="49" fillId="3" borderId="14" xfId="0" applyFont="1" applyFill="1" applyBorder="1" applyAlignment="1">
      <alignment horizontal="left" vertical="top" wrapText="1"/>
    </xf>
    <xf numFmtId="0" fontId="49" fillId="3" borderId="15" xfId="0" applyFont="1" applyFill="1" applyBorder="1" applyAlignment="1">
      <alignment horizontal="left" vertical="top" wrapText="1"/>
    </xf>
    <xf numFmtId="0" fontId="49" fillId="3" borderId="16" xfId="0" applyFont="1" applyFill="1" applyBorder="1" applyAlignment="1">
      <alignment horizontal="left" vertical="top" wrapText="1"/>
    </xf>
    <xf numFmtId="0" fontId="68" fillId="19" borderId="102" xfId="0" applyFont="1" applyFill="1" applyBorder="1" applyAlignment="1">
      <alignment horizontal="center" vertical="center" wrapText="1" readingOrder="1"/>
    </xf>
    <xf numFmtId="0" fontId="67" fillId="3" borderId="102" xfId="0" applyFont="1" applyFill="1" applyBorder="1" applyAlignment="1">
      <alignment horizontal="center" vertical="center" wrapText="1" readingOrder="1"/>
    </xf>
    <xf numFmtId="0" fontId="67" fillId="0" borderId="102" xfId="0" applyFont="1" applyBorder="1" applyAlignment="1">
      <alignment horizontal="left" vertical="center" wrapText="1" readingOrder="1"/>
    </xf>
    <xf numFmtId="0" fontId="67" fillId="0" borderId="102" xfId="0" applyFont="1" applyBorder="1" applyAlignment="1">
      <alignment horizontal="center" vertical="center" wrapText="1" readingOrder="1"/>
    </xf>
    <xf numFmtId="0" fontId="67" fillId="20" borderId="99" xfId="0" applyFont="1" applyFill="1" applyBorder="1" applyAlignment="1" applyProtection="1">
      <alignment horizontal="center" vertical="center"/>
      <protection locked="0"/>
    </xf>
    <xf numFmtId="0" fontId="64" fillId="0" borderId="0" xfId="0" applyFont="1" applyAlignment="1" applyProtection="1">
      <alignment horizontal="center" vertical="center" wrapText="1"/>
      <protection locked="0"/>
    </xf>
    <xf numFmtId="0" fontId="66" fillId="5" borderId="100" xfId="0" applyFont="1" applyFill="1" applyBorder="1" applyAlignment="1" applyProtection="1">
      <alignment horizontal="center" vertical="center" wrapText="1"/>
      <protection locked="0"/>
    </xf>
    <xf numFmtId="0" fontId="66" fillId="5" borderId="101" xfId="0" applyFont="1" applyFill="1" applyBorder="1" applyAlignment="1" applyProtection="1">
      <alignment horizontal="center" vertical="center" wrapText="1"/>
      <protection locked="0"/>
    </xf>
    <xf numFmtId="0" fontId="66" fillId="5" borderId="99" xfId="0" applyFont="1" applyFill="1" applyBorder="1" applyAlignment="1" applyProtection="1">
      <alignment horizontal="center" vertical="center"/>
      <protection locked="0"/>
    </xf>
    <xf numFmtId="0" fontId="65" fillId="5" borderId="99" xfId="0" applyFont="1" applyFill="1" applyBorder="1" applyAlignment="1" applyProtection="1">
      <alignment horizontal="center" vertical="center"/>
      <protection locked="0"/>
    </xf>
    <xf numFmtId="0" fontId="67" fillId="0" borderId="99" xfId="0" applyFont="1" applyBorder="1" applyAlignment="1" applyProtection="1">
      <alignment horizontal="center" vertical="center"/>
      <protection locked="0"/>
    </xf>
    <xf numFmtId="0" fontId="63" fillId="5" borderId="99" xfId="0" applyFont="1" applyFill="1" applyBorder="1" applyAlignment="1" applyProtection="1">
      <alignment horizontal="center" vertical="center" wrapText="1"/>
      <protection locked="0"/>
    </xf>
    <xf numFmtId="0" fontId="63" fillId="5" borderId="99" xfId="0" applyFont="1" applyFill="1" applyBorder="1" applyAlignment="1" applyProtection="1">
      <alignment horizontal="center" vertical="center"/>
      <protection locked="0"/>
    </xf>
    <xf numFmtId="0" fontId="66" fillId="5" borderId="99" xfId="0" applyFont="1" applyFill="1" applyBorder="1" applyAlignment="1" applyProtection="1">
      <alignment horizontal="left" vertical="center" wrapText="1"/>
      <protection locked="0"/>
    </xf>
    <xf numFmtId="0" fontId="67" fillId="0" borderId="103" xfId="0" applyFont="1" applyBorder="1" applyAlignment="1">
      <alignment horizontal="center" vertical="center" wrapText="1" readingOrder="1"/>
    </xf>
    <xf numFmtId="0" fontId="67" fillId="0" borderId="105" xfId="0" applyFont="1" applyBorder="1" applyAlignment="1">
      <alignment horizontal="center" vertical="center" wrapText="1" readingOrder="1"/>
    </xf>
    <xf numFmtId="0" fontId="67" fillId="0" borderId="104" xfId="0" applyFont="1" applyBorder="1" applyAlignment="1">
      <alignment horizontal="center" vertical="center" wrapText="1" readingOrder="1"/>
    </xf>
    <xf numFmtId="0" fontId="73" fillId="19" borderId="99" xfId="0" applyFont="1" applyFill="1" applyBorder="1" applyAlignment="1">
      <alignment horizontal="center"/>
    </xf>
    <xf numFmtId="0" fontId="71" fillId="0" borderId="0" xfId="0" applyFont="1" applyAlignment="1">
      <alignment horizontal="center" vertical="center" wrapText="1"/>
    </xf>
    <xf numFmtId="0" fontId="74" fillId="20" borderId="99" xfId="0" applyFont="1" applyFill="1" applyBorder="1" applyAlignment="1">
      <alignment horizontal="center" vertical="center" wrapText="1"/>
    </xf>
    <xf numFmtId="0" fontId="74" fillId="20" borderId="99" xfId="0" applyFont="1" applyFill="1" applyBorder="1" applyAlignment="1">
      <alignment horizontal="center" vertical="center"/>
    </xf>
    <xf numFmtId="0" fontId="43" fillId="3" borderId="0" xfId="1" applyFont="1" applyFill="1" applyAlignment="1">
      <alignment horizontal="justify" vertical="center" wrapText="1"/>
    </xf>
    <xf numFmtId="0" fontId="43" fillId="3" borderId="0" xfId="1" applyFont="1" applyFill="1" applyAlignment="1">
      <alignment horizontal="left" vertical="center" wrapText="1"/>
    </xf>
    <xf numFmtId="0" fontId="43" fillId="3" borderId="0" xfId="1" applyFont="1" applyFill="1" applyAlignment="1">
      <alignment horizontal="center" vertical="center" wrapText="1"/>
    </xf>
    <xf numFmtId="0" fontId="43" fillId="3" borderId="7" xfId="1" applyFont="1" applyFill="1" applyBorder="1" applyAlignment="1">
      <alignment horizontal="left" vertical="top" wrapText="1"/>
    </xf>
    <xf numFmtId="0" fontId="43" fillId="3" borderId="0" xfId="1" applyFont="1" applyFill="1" applyAlignment="1">
      <alignment horizontal="left" vertical="top" wrapText="1"/>
    </xf>
    <xf numFmtId="0" fontId="43" fillId="3" borderId="8" xfId="1" applyFont="1" applyFill="1" applyBorder="1" applyAlignment="1">
      <alignment horizontal="left" vertical="top" wrapText="1"/>
    </xf>
    <xf numFmtId="0" fontId="43" fillId="3" borderId="14" xfId="1" applyFont="1" applyFill="1" applyBorder="1" applyAlignment="1">
      <alignment horizontal="left" vertical="top" wrapText="1"/>
    </xf>
    <xf numFmtId="0" fontId="43" fillId="3" borderId="15" xfId="1" applyFont="1" applyFill="1" applyBorder="1" applyAlignment="1">
      <alignment horizontal="left" vertical="top" wrapText="1"/>
    </xf>
    <xf numFmtId="0" fontId="43" fillId="3" borderId="16" xfId="1" applyFont="1" applyFill="1" applyBorder="1" applyAlignment="1">
      <alignment horizontal="left" vertical="top" wrapText="1"/>
    </xf>
    <xf numFmtId="0" fontId="46" fillId="3" borderId="2" xfId="0" applyFont="1" applyFill="1" applyBorder="1" applyAlignment="1">
      <alignment horizontal="left" vertical="center" wrapText="1"/>
    </xf>
    <xf numFmtId="0" fontId="43" fillId="3" borderId="2" xfId="1" applyFont="1" applyFill="1" applyBorder="1" applyAlignment="1">
      <alignment horizontal="justify" vertical="center" wrapText="1"/>
    </xf>
    <xf numFmtId="0" fontId="43" fillId="3" borderId="64" xfId="1" applyFont="1" applyFill="1" applyBorder="1" applyAlignment="1">
      <alignment horizontal="justify" vertical="center" wrapText="1"/>
    </xf>
    <xf numFmtId="0" fontId="46" fillId="3" borderId="25" xfId="0" applyFont="1" applyFill="1" applyBorder="1" applyAlignment="1">
      <alignment horizontal="left" vertical="center" wrapText="1"/>
    </xf>
    <xf numFmtId="0" fontId="46" fillId="3" borderId="27" xfId="0" applyFont="1" applyFill="1" applyBorder="1" applyAlignment="1">
      <alignment horizontal="left" vertical="center" wrapText="1"/>
    </xf>
    <xf numFmtId="0" fontId="43" fillId="3" borderId="25" xfId="1" applyFont="1" applyFill="1" applyBorder="1" applyAlignment="1">
      <alignment horizontal="justify" vertical="center" wrapText="1"/>
    </xf>
    <xf numFmtId="0" fontId="43" fillId="3" borderId="90" xfId="1" applyFont="1" applyFill="1" applyBorder="1" applyAlignment="1">
      <alignment horizontal="justify" vertical="center" wrapText="1"/>
    </xf>
    <xf numFmtId="0" fontId="49" fillId="0" borderId="0" xfId="0" applyFont="1" applyAlignment="1">
      <alignment horizontal="left" vertical="center" wrapText="1"/>
    </xf>
    <xf numFmtId="0" fontId="49" fillId="0" borderId="8" xfId="0" applyFont="1" applyBorder="1" applyAlignment="1">
      <alignment horizontal="left" vertical="center" wrapText="1"/>
    </xf>
    <xf numFmtId="0" fontId="47" fillId="4" borderId="72" xfId="2" applyFont="1" applyFill="1" applyBorder="1" applyAlignment="1">
      <alignment horizontal="center" vertical="center" wrapText="1"/>
    </xf>
    <xf numFmtId="0" fontId="47" fillId="4" borderId="72" xfId="1" applyFont="1" applyFill="1" applyBorder="1" applyAlignment="1">
      <alignment horizontal="center" vertical="center"/>
    </xf>
    <xf numFmtId="0" fontId="47" fillId="4" borderId="89" xfId="1" applyFont="1" applyFill="1" applyBorder="1" applyAlignment="1">
      <alignment horizontal="center" vertical="center"/>
    </xf>
    <xf numFmtId="0" fontId="46" fillId="7" borderId="2" xfId="0" applyFont="1" applyFill="1" applyBorder="1" applyAlignment="1">
      <alignment horizontal="left" vertical="center" wrapText="1"/>
    </xf>
    <xf numFmtId="0" fontId="43" fillId="3" borderId="60" xfId="1" applyFont="1" applyFill="1" applyBorder="1" applyAlignment="1">
      <alignment horizontal="justify" vertical="center" wrapText="1"/>
    </xf>
    <xf numFmtId="0" fontId="43" fillId="3" borderId="87" xfId="1" applyFont="1" applyFill="1" applyBorder="1" applyAlignment="1">
      <alignment horizontal="justify" vertical="center" wrapText="1"/>
    </xf>
    <xf numFmtId="0" fontId="46" fillId="7" borderId="25" xfId="0" applyFont="1" applyFill="1" applyBorder="1" applyAlignment="1">
      <alignment horizontal="left" vertical="center" wrapText="1"/>
    </xf>
    <xf numFmtId="0" fontId="46" fillId="7" borderId="27" xfId="0" applyFont="1" applyFill="1" applyBorder="1" applyAlignment="1">
      <alignment horizontal="left" vertical="center" wrapText="1"/>
    </xf>
    <xf numFmtId="0" fontId="43" fillId="3" borderId="12" xfId="1" applyFont="1" applyFill="1" applyBorder="1" applyAlignment="1">
      <alignment horizontal="justify" vertical="center" wrapText="1"/>
    </xf>
    <xf numFmtId="0" fontId="46" fillId="3" borderId="61" xfId="0" applyFont="1" applyFill="1" applyBorder="1" applyAlignment="1">
      <alignment vertical="center" wrapText="1"/>
    </xf>
    <xf numFmtId="0" fontId="46" fillId="3" borderId="13" xfId="0" applyFont="1" applyFill="1" applyBorder="1" applyAlignment="1">
      <alignment vertical="center" wrapText="1"/>
    </xf>
    <xf numFmtId="0" fontId="46" fillId="3" borderId="70" xfId="0" applyFont="1" applyFill="1" applyBorder="1" applyAlignment="1">
      <alignment vertical="center" wrapText="1"/>
    </xf>
    <xf numFmtId="0" fontId="46" fillId="3" borderId="71" xfId="0" applyFont="1" applyFill="1" applyBorder="1" applyAlignment="1">
      <alignment vertical="center" wrapText="1"/>
    </xf>
    <xf numFmtId="0" fontId="46" fillId="3" borderId="11" xfId="0" applyFont="1" applyFill="1" applyBorder="1" applyAlignment="1">
      <alignment vertical="center" wrapText="1"/>
    </xf>
    <xf numFmtId="0" fontId="46" fillId="3" borderId="13" xfId="0" applyFont="1" applyFill="1" applyBorder="1" applyAlignment="1">
      <alignment horizontal="left" vertical="center" wrapText="1"/>
    </xf>
    <xf numFmtId="0" fontId="46" fillId="3" borderId="11" xfId="0" applyFont="1" applyFill="1" applyBorder="1" applyAlignment="1">
      <alignment horizontal="left" vertical="center" wrapText="1"/>
    </xf>
    <xf numFmtId="0" fontId="47" fillId="4" borderId="3" xfId="1" applyFont="1" applyFill="1" applyBorder="1" applyAlignment="1">
      <alignment horizontal="center" vertical="center" wrapText="1"/>
    </xf>
    <xf numFmtId="0" fontId="47" fillId="4" borderId="4" xfId="1" applyFont="1" applyFill="1" applyBorder="1" applyAlignment="1">
      <alignment horizontal="center" vertical="center" wrapText="1"/>
    </xf>
    <xf numFmtId="0" fontId="47" fillId="4" borderId="82" xfId="1" applyFont="1" applyFill="1" applyBorder="1" applyAlignment="1">
      <alignment horizontal="center" vertical="center" wrapText="1"/>
    </xf>
    <xf numFmtId="0" fontId="59" fillId="3" borderId="5" xfId="1" quotePrefix="1" applyFont="1" applyFill="1" applyBorder="1" applyAlignment="1">
      <alignment horizontal="left" vertical="top" wrapText="1"/>
    </xf>
    <xf numFmtId="0" fontId="59" fillId="3" borderId="6" xfId="1" quotePrefix="1" applyFont="1" applyFill="1" applyBorder="1" applyAlignment="1">
      <alignment horizontal="left" vertical="top" wrapText="1"/>
    </xf>
    <xf numFmtId="0" fontId="46" fillId="3" borderId="6" xfId="1" quotePrefix="1" applyFont="1" applyFill="1" applyBorder="1" applyAlignment="1">
      <alignment horizontal="left" vertical="top" wrapText="1"/>
    </xf>
    <xf numFmtId="0" fontId="46" fillId="3" borderId="83" xfId="1" quotePrefix="1" applyFont="1" applyFill="1" applyBorder="1" applyAlignment="1">
      <alignment horizontal="left" vertical="top" wrapText="1"/>
    </xf>
    <xf numFmtId="0" fontId="43" fillId="3" borderId="9" xfId="1" quotePrefix="1" applyFont="1" applyFill="1" applyBorder="1" applyAlignment="1">
      <alignment horizontal="justify" vertical="center" wrapText="1"/>
    </xf>
    <xf numFmtId="0" fontId="43" fillId="3" borderId="10" xfId="1" quotePrefix="1" applyFont="1" applyFill="1" applyBorder="1" applyAlignment="1">
      <alignment horizontal="justify" vertical="center" wrapText="1"/>
    </xf>
    <xf numFmtId="0" fontId="43" fillId="3" borderId="84" xfId="1" quotePrefix="1" applyFont="1" applyFill="1" applyBorder="1" applyAlignment="1">
      <alignment horizontal="justify" vertical="center" wrapText="1"/>
    </xf>
    <xf numFmtId="0" fontId="43" fillId="0" borderId="7" xfId="1" quotePrefix="1" applyFont="1" applyBorder="1" applyAlignment="1">
      <alignment horizontal="left" vertical="top" wrapText="1"/>
    </xf>
    <xf numFmtId="0" fontId="43" fillId="0" borderId="0" xfId="1" quotePrefix="1" applyFont="1" applyAlignment="1">
      <alignment horizontal="left" vertical="top" wrapText="1"/>
    </xf>
    <xf numFmtId="0" fontId="43" fillId="0" borderId="8" xfId="1" quotePrefix="1" applyFont="1" applyBorder="1" applyAlignment="1">
      <alignment horizontal="left" vertical="top" wrapText="1"/>
    </xf>
    <xf numFmtId="0" fontId="47" fillId="4" borderId="68" xfId="2" applyFont="1" applyFill="1" applyBorder="1" applyAlignment="1">
      <alignment horizontal="center" vertical="center" wrapText="1"/>
    </xf>
    <xf numFmtId="0" fontId="47" fillId="4" borderId="85" xfId="2" applyFont="1" applyFill="1" applyBorder="1" applyAlignment="1">
      <alignment horizontal="center" vertical="center" wrapText="1"/>
    </xf>
    <xf numFmtId="0" fontId="47" fillId="4" borderId="86" xfId="1" applyFont="1" applyFill="1" applyBorder="1" applyAlignment="1">
      <alignment horizontal="center" vertical="center"/>
    </xf>
    <xf numFmtId="0" fontId="47" fillId="4" borderId="82" xfId="1" applyFont="1" applyFill="1" applyBorder="1" applyAlignment="1">
      <alignment horizontal="center" vertical="center"/>
    </xf>
    <xf numFmtId="0" fontId="41" fillId="0" borderId="31"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20" xfId="0" applyFont="1" applyBorder="1" applyAlignment="1">
      <alignment horizontal="center" vertical="center" wrapText="1"/>
    </xf>
    <xf numFmtId="9" fontId="42" fillId="0" borderId="31" xfId="4" applyFont="1" applyBorder="1" applyAlignment="1">
      <alignment horizontal="center" vertical="center" wrapText="1"/>
    </xf>
    <xf numFmtId="9" fontId="42" fillId="0" borderId="2" xfId="4" applyFont="1" applyBorder="1" applyAlignment="1">
      <alignment horizontal="center" vertical="center" wrapText="1"/>
    </xf>
    <xf numFmtId="9" fontId="42" fillId="0" borderId="20" xfId="4" applyFont="1" applyBorder="1" applyAlignment="1">
      <alignment horizontal="center" vertical="center" wrapText="1"/>
    </xf>
    <xf numFmtId="0" fontId="20" fillId="0" borderId="3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20" xfId="0" applyFont="1" applyBorder="1" applyAlignment="1">
      <alignment horizontal="center" vertical="center" wrapText="1"/>
    </xf>
    <xf numFmtId="0" fontId="0" fillId="0" borderId="78"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11" borderId="78" xfId="0" applyFill="1" applyBorder="1" applyAlignment="1">
      <alignment horizontal="center" vertical="center" wrapText="1"/>
    </xf>
    <xf numFmtId="0" fontId="0" fillId="11" borderId="79" xfId="0" applyFill="1" applyBorder="1" applyAlignment="1">
      <alignment horizontal="center" vertical="center" wrapText="1"/>
    </xf>
    <xf numFmtId="0" fontId="0" fillId="11" borderId="80" xfId="0" applyFill="1" applyBorder="1" applyAlignment="1">
      <alignment horizontal="center" vertical="center" wrapText="1"/>
    </xf>
    <xf numFmtId="0" fontId="0" fillId="0" borderId="40" xfId="0" applyBorder="1" applyAlignment="1">
      <alignment horizontal="center" vertical="center" wrapText="1"/>
    </xf>
    <xf numFmtId="0" fontId="0" fillId="0" borderId="24" xfId="0" applyBorder="1" applyAlignment="1">
      <alignment horizontal="center" vertical="center" wrapText="1"/>
    </xf>
    <xf numFmtId="0" fontId="0" fillId="0" borderId="42" xfId="0" applyBorder="1" applyAlignment="1">
      <alignment horizontal="center" vertical="center" wrapText="1"/>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9" fontId="0" fillId="0" borderId="31" xfId="4" applyFont="1" applyBorder="1" applyAlignment="1">
      <alignment horizontal="center" vertical="center" wrapText="1"/>
    </xf>
    <xf numFmtId="9" fontId="0" fillId="0" borderId="2" xfId="4" applyFont="1" applyBorder="1" applyAlignment="1">
      <alignment horizontal="center" vertical="center" wrapText="1"/>
    </xf>
    <xf numFmtId="9" fontId="0" fillId="0" borderId="20" xfId="4" applyFont="1" applyBorder="1" applyAlignment="1">
      <alignment horizontal="center" vertical="center" wrapText="1"/>
    </xf>
    <xf numFmtId="0" fontId="13" fillId="0" borderId="40"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42" xfId="0" applyFont="1" applyBorder="1" applyAlignment="1">
      <alignment horizontal="center" vertical="center" wrapText="1"/>
    </xf>
    <xf numFmtId="0" fontId="4" fillId="4" borderId="2" xfId="0" applyFont="1" applyFill="1" applyBorder="1" applyAlignment="1">
      <alignment horizontal="left" vertical="center"/>
    </xf>
    <xf numFmtId="0" fontId="3" fillId="4" borderId="35" xfId="0" applyFont="1" applyFill="1" applyBorder="1" applyAlignment="1">
      <alignment horizontal="center" vertical="center" textRotation="1"/>
    </xf>
    <xf numFmtId="0" fontId="3" fillId="4" borderId="54" xfId="0" applyFont="1" applyFill="1" applyBorder="1" applyAlignment="1">
      <alignment horizontal="center" vertical="center" textRotation="1"/>
    </xf>
    <xf numFmtId="0" fontId="3" fillId="4" borderId="50" xfId="0" applyFont="1" applyFill="1" applyBorder="1" applyAlignment="1">
      <alignment horizontal="center" vertical="center" wrapText="1"/>
    </xf>
    <xf numFmtId="0" fontId="3" fillId="4" borderId="0" xfId="0" applyFont="1" applyFill="1" applyAlignment="1">
      <alignment horizontal="center" vertical="center"/>
    </xf>
    <xf numFmtId="0" fontId="3" fillId="4" borderId="74"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11" fillId="0" borderId="3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0" xfId="0" applyFont="1" applyBorder="1" applyAlignment="1">
      <alignment horizontal="center" vertical="center" wrapText="1"/>
    </xf>
    <xf numFmtId="0" fontId="0" fillId="0" borderId="19" xfId="0" applyBorder="1" applyAlignment="1">
      <alignment horizontal="center" vertical="center" wrapText="1"/>
    </xf>
    <xf numFmtId="0" fontId="0" fillId="0" borderId="31" xfId="0" applyBorder="1" applyAlignment="1">
      <alignment horizontal="left" vertical="center" wrapText="1"/>
    </xf>
    <xf numFmtId="0" fontId="0" fillId="0" borderId="2" xfId="0" applyBorder="1" applyAlignment="1">
      <alignment horizontal="left" vertical="center" wrapText="1"/>
    </xf>
    <xf numFmtId="0" fontId="0" fillId="0" borderId="20" xfId="0" applyBorder="1" applyAlignment="1">
      <alignment horizontal="left" vertical="center" wrapText="1"/>
    </xf>
    <xf numFmtId="0" fontId="51" fillId="0" borderId="31" xfId="0" applyFont="1" applyBorder="1" applyAlignment="1">
      <alignment horizontal="center" vertical="center" wrapText="1"/>
    </xf>
    <xf numFmtId="0" fontId="51" fillId="0" borderId="2" xfId="0" applyFont="1" applyBorder="1" applyAlignment="1">
      <alignment horizontal="center" vertical="center" wrapText="1"/>
    </xf>
    <xf numFmtId="0" fontId="51" fillId="0" borderId="20" xfId="0" applyFont="1" applyBorder="1" applyAlignment="1">
      <alignment horizontal="center" vertical="center" wrapText="1"/>
    </xf>
    <xf numFmtId="0" fontId="3" fillId="4" borderId="75" xfId="0" applyFont="1" applyFill="1" applyBorder="1" applyAlignment="1">
      <alignment horizontal="center" vertical="center"/>
    </xf>
    <xf numFmtId="0" fontId="3" fillId="4" borderId="47" xfId="0" applyFont="1" applyFill="1" applyBorder="1" applyAlignment="1">
      <alignment horizontal="center" vertical="center"/>
    </xf>
    <xf numFmtId="0" fontId="3" fillId="4" borderId="48" xfId="0" applyFont="1" applyFill="1" applyBorder="1" applyAlignment="1">
      <alignment horizontal="center" vertical="center"/>
    </xf>
    <xf numFmtId="0" fontId="1" fillId="3" borderId="25" xfId="0" applyFont="1" applyFill="1" applyBorder="1" applyAlignment="1" applyProtection="1">
      <alignment horizontal="justify" vertical="center" wrapText="1"/>
      <protection locked="0"/>
    </xf>
    <xf numFmtId="0" fontId="0" fillId="0" borderId="26" xfId="0" applyBorder="1" applyAlignment="1">
      <alignment horizontal="justify" vertical="center" wrapText="1"/>
    </xf>
    <xf numFmtId="0" fontId="0" fillId="0" borderId="27" xfId="0" applyBorder="1" applyAlignment="1">
      <alignment horizontal="justify" vertical="center" wrapText="1"/>
    </xf>
    <xf numFmtId="0" fontId="3" fillId="4" borderId="35" xfId="0" applyFont="1" applyFill="1" applyBorder="1" applyAlignment="1">
      <alignment horizontal="center" vertical="center" wrapText="1"/>
    </xf>
    <xf numFmtId="0" fontId="0" fillId="0" borderId="63" xfId="0" applyBorder="1" applyAlignment="1">
      <alignment horizontal="center" vertical="center" wrapText="1"/>
    </xf>
    <xf numFmtId="0" fontId="0" fillId="0" borderId="64" xfId="0" applyBorder="1" applyAlignment="1">
      <alignment horizontal="center" vertical="center" wrapText="1"/>
    </xf>
    <xf numFmtId="0" fontId="0" fillId="0" borderId="65" xfId="0" applyBorder="1" applyAlignment="1">
      <alignment horizontal="center" vertical="center" wrapText="1"/>
    </xf>
    <xf numFmtId="0" fontId="0" fillId="0" borderId="76" xfId="0" applyBorder="1" applyAlignment="1">
      <alignment horizontal="center" vertical="center" wrapText="1"/>
    </xf>
    <xf numFmtId="0" fontId="0" fillId="0" borderId="41" xfId="0" applyBorder="1" applyAlignment="1">
      <alignment horizontal="center" vertical="center" wrapText="1"/>
    </xf>
    <xf numFmtId="0" fontId="0" fillId="0" borderId="27" xfId="0" applyBorder="1" applyAlignment="1">
      <alignment horizontal="center" vertical="center" wrapText="1"/>
    </xf>
    <xf numFmtId="0" fontId="0" fillId="0" borderId="81" xfId="0" applyBorder="1" applyAlignment="1">
      <alignment horizontal="center" vertical="center" wrapText="1"/>
    </xf>
    <xf numFmtId="0" fontId="0" fillId="0" borderId="27" xfId="0" applyBorder="1" applyAlignment="1">
      <alignment horizontal="center" vertical="top" wrapText="1"/>
    </xf>
    <xf numFmtId="0" fontId="3" fillId="16" borderId="35" xfId="0" applyFont="1" applyFill="1" applyBorder="1" applyAlignment="1" applyProtection="1">
      <alignment horizontal="center" vertical="center" wrapText="1"/>
      <protection locked="0"/>
    </xf>
    <xf numFmtId="0" fontId="3" fillId="16" borderId="94" xfId="0" applyFont="1" applyFill="1" applyBorder="1" applyAlignment="1" applyProtection="1">
      <alignment horizontal="center" vertical="center" wrapText="1"/>
      <protection locked="0"/>
    </xf>
    <xf numFmtId="0" fontId="3" fillId="16" borderId="54" xfId="0" applyFont="1" applyFill="1" applyBorder="1" applyAlignment="1" applyProtection="1">
      <alignment horizontal="center" vertical="center" wrapText="1"/>
      <protection locked="0"/>
    </xf>
    <xf numFmtId="0" fontId="3" fillId="16" borderId="46" xfId="0" applyFont="1" applyFill="1" applyBorder="1" applyAlignment="1" applyProtection="1">
      <alignment horizontal="center" vertical="center"/>
      <protection locked="0"/>
    </xf>
    <xf numFmtId="0" fontId="3" fillId="16" borderId="47" xfId="0" applyFont="1" applyFill="1" applyBorder="1" applyAlignment="1" applyProtection="1">
      <alignment horizontal="center" vertical="center"/>
      <protection locked="0"/>
    </xf>
    <xf numFmtId="9" fontId="0" fillId="0" borderId="19" xfId="4" applyFont="1" applyBorder="1" applyAlignment="1">
      <alignment horizontal="center" vertical="center" wrapText="1"/>
    </xf>
    <xf numFmtId="0" fontId="20" fillId="0" borderId="19" xfId="0" applyFont="1" applyBorder="1" applyAlignment="1">
      <alignment horizontal="center" vertical="center" wrapText="1"/>
    </xf>
    <xf numFmtId="0" fontId="5" fillId="3" borderId="29"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30" xfId="0" applyFont="1" applyFill="1" applyBorder="1" applyAlignment="1">
      <alignment horizontal="center" vertical="center"/>
    </xf>
    <xf numFmtId="0" fontId="5" fillId="3" borderId="0" xfId="0" applyFont="1" applyFill="1" applyAlignment="1">
      <alignment horizontal="center" vertical="center"/>
    </xf>
    <xf numFmtId="0" fontId="50" fillId="10" borderId="0" xfId="0" applyFont="1" applyFill="1" applyAlignment="1">
      <alignment horizontal="center" vertical="center" wrapText="1"/>
    </xf>
    <xf numFmtId="0" fontId="50" fillId="0" borderId="0" xfId="0" applyFont="1" applyAlignment="1">
      <alignment horizontal="center" vertical="center" wrapText="1"/>
    </xf>
    <xf numFmtId="0" fontId="0" fillId="0" borderId="0" xfId="0" applyAlignment="1">
      <alignment horizontal="center" vertical="center" wrapText="1"/>
    </xf>
    <xf numFmtId="0" fontId="0" fillId="0" borderId="73" xfId="0" applyBorder="1" applyAlignment="1">
      <alignment horizontal="center" vertical="center" wrapText="1"/>
    </xf>
    <xf numFmtId="0" fontId="3" fillId="4" borderId="91" xfId="0" applyFont="1" applyFill="1" applyBorder="1" applyAlignment="1">
      <alignment horizontal="center" vertical="center"/>
    </xf>
    <xf numFmtId="0" fontId="3" fillId="4" borderId="92" xfId="0" applyFont="1" applyFill="1" applyBorder="1" applyAlignment="1">
      <alignment horizontal="center" vertical="center"/>
    </xf>
    <xf numFmtId="0" fontId="3" fillId="4" borderId="93" xfId="0" applyFont="1" applyFill="1" applyBorder="1" applyAlignment="1">
      <alignment horizontal="center" vertical="center"/>
    </xf>
    <xf numFmtId="2" fontId="0" fillId="0" borderId="19" xfId="3" applyNumberFormat="1" applyFont="1"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2" fontId="0" fillId="0" borderId="31" xfId="3" applyNumberFormat="1" applyFont="1" applyBorder="1" applyAlignment="1">
      <alignment horizontal="center" vertical="center" wrapText="1"/>
    </xf>
    <xf numFmtId="0" fontId="3" fillId="4" borderId="34" xfId="0" applyFont="1" applyFill="1" applyBorder="1" applyAlignment="1">
      <alignment horizontal="center" vertical="center"/>
    </xf>
    <xf numFmtId="0" fontId="3" fillId="4" borderId="38" xfId="0" applyFont="1" applyFill="1" applyBorder="1" applyAlignment="1">
      <alignment horizontal="center" vertical="center"/>
    </xf>
    <xf numFmtId="0" fontId="3" fillId="4" borderId="46" xfId="0" applyFont="1" applyFill="1" applyBorder="1" applyAlignment="1">
      <alignment horizontal="center" vertical="center"/>
    </xf>
    <xf numFmtId="0" fontId="3" fillId="4" borderId="34" xfId="0" applyFont="1" applyFill="1" applyBorder="1" applyAlignment="1">
      <alignment horizontal="center" vertical="center" textRotation="1"/>
    </xf>
    <xf numFmtId="0" fontId="3" fillId="4" borderId="35" xfId="0" applyFont="1" applyFill="1" applyBorder="1" applyAlignment="1">
      <alignment horizontal="center" vertical="center"/>
    </xf>
    <xf numFmtId="3" fontId="3" fillId="4" borderId="34" xfId="0" applyNumberFormat="1" applyFont="1" applyFill="1" applyBorder="1" applyAlignment="1">
      <alignment horizontal="center" vertical="center"/>
    </xf>
    <xf numFmtId="3" fontId="3" fillId="4" borderId="35" xfId="0" applyNumberFormat="1" applyFont="1" applyFill="1" applyBorder="1" applyAlignment="1">
      <alignment horizontal="center" vertical="center"/>
    </xf>
    <xf numFmtId="0" fontId="3" fillId="4" borderId="34" xfId="0" applyFont="1" applyFill="1" applyBorder="1" applyAlignment="1">
      <alignment horizontal="center" vertical="center" textRotation="90" wrapText="1"/>
    </xf>
    <xf numFmtId="0" fontId="3" fillId="4" borderId="35" xfId="0" applyFont="1" applyFill="1" applyBorder="1" applyAlignment="1">
      <alignment horizontal="center" vertical="center" textRotation="90" wrapText="1"/>
    </xf>
    <xf numFmtId="0" fontId="3" fillId="4" borderId="34" xfId="0" applyFont="1" applyFill="1" applyBorder="1" applyAlignment="1">
      <alignment horizontal="center" vertical="center" wrapText="1"/>
    </xf>
    <xf numFmtId="0" fontId="3" fillId="4" borderId="36" xfId="0" applyFont="1" applyFill="1" applyBorder="1" applyAlignment="1">
      <alignment horizontal="center" vertical="center" wrapText="1"/>
    </xf>
    <xf numFmtId="0" fontId="3" fillId="4" borderId="45" xfId="0" applyFont="1" applyFill="1" applyBorder="1" applyAlignment="1">
      <alignment horizontal="center" vertical="center" wrapText="1"/>
    </xf>
    <xf numFmtId="0" fontId="3" fillId="4" borderId="37" xfId="0" applyFont="1" applyFill="1" applyBorder="1" applyAlignment="1">
      <alignment horizontal="center" vertical="center" wrapText="1"/>
    </xf>
    <xf numFmtId="0" fontId="1" fillId="3" borderId="2" xfId="0" applyFont="1" applyFill="1" applyBorder="1" applyAlignment="1" applyProtection="1">
      <alignment horizontal="left" vertical="center" wrapText="1"/>
      <protection locked="0"/>
    </xf>
    <xf numFmtId="0" fontId="21" fillId="4" borderId="0" xfId="0" applyFont="1" applyFill="1" applyAlignment="1">
      <alignment horizontal="center" vertical="center"/>
    </xf>
    <xf numFmtId="0" fontId="0" fillId="0" borderId="2" xfId="0" applyBorder="1" applyAlignment="1">
      <alignment horizontal="center" vertical="center"/>
    </xf>
    <xf numFmtId="9" fontId="0" fillId="0" borderId="24" xfId="0" applyNumberFormat="1" applyBorder="1" applyAlignment="1">
      <alignment horizontal="center" vertical="center" wrapText="1"/>
    </xf>
    <xf numFmtId="9" fontId="0" fillId="0" borderId="19" xfId="0" applyNumberFormat="1" applyBorder="1" applyAlignment="1">
      <alignment horizontal="center" vertical="center" wrapText="1"/>
    </xf>
    <xf numFmtId="2" fontId="0" fillId="0" borderId="24" xfId="0" applyNumberFormat="1" applyBorder="1" applyAlignment="1">
      <alignment horizontal="center" vertical="center" wrapText="1"/>
    </xf>
    <xf numFmtId="2" fontId="0" fillId="0" borderId="19" xfId="0" applyNumberFormat="1" applyBorder="1" applyAlignment="1">
      <alignment horizontal="center" vertical="center" wrapText="1"/>
    </xf>
    <xf numFmtId="0" fontId="0" fillId="11" borderId="77" xfId="0" applyFill="1" applyBorder="1" applyAlignment="1">
      <alignment horizontal="center" vertical="center" wrapText="1"/>
    </xf>
    <xf numFmtId="2" fontId="0" fillId="0" borderId="40" xfId="0" applyNumberFormat="1" applyBorder="1" applyAlignment="1">
      <alignment horizontal="center" vertical="center" wrapText="1"/>
    </xf>
    <xf numFmtId="9" fontId="0" fillId="0" borderId="40" xfId="0" applyNumberFormat="1" applyBorder="1" applyAlignment="1">
      <alignment horizontal="center" vertical="center" wrapText="1"/>
    </xf>
    <xf numFmtId="0" fontId="3" fillId="4" borderId="56"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0" fillId="0" borderId="77" xfId="0" applyBorder="1" applyAlignment="1">
      <alignment horizontal="center" vertical="center" wrapText="1"/>
    </xf>
    <xf numFmtId="0" fontId="3" fillId="3" borderId="95" xfId="0" applyFont="1" applyFill="1" applyBorder="1" applyAlignment="1">
      <alignment horizontal="center" vertical="center" wrapText="1"/>
    </xf>
    <xf numFmtId="0" fontId="3" fillId="3" borderId="55" xfId="0" applyFont="1" applyFill="1" applyBorder="1" applyAlignment="1">
      <alignment horizontal="center" vertical="center" wrapText="1"/>
    </xf>
    <xf numFmtId="0" fontId="3" fillId="4" borderId="49" xfId="0" applyFont="1" applyFill="1" applyBorder="1" applyAlignment="1">
      <alignment horizontal="center" vertical="center"/>
    </xf>
    <xf numFmtId="0" fontId="3" fillId="4" borderId="53" xfId="0" applyFont="1" applyFill="1" applyBorder="1" applyAlignment="1">
      <alignment horizontal="center" vertical="center"/>
    </xf>
    <xf numFmtId="0" fontId="5" fillId="22" borderId="6" xfId="0" applyFont="1" applyFill="1" applyBorder="1" applyAlignment="1">
      <alignment horizontal="center" vertical="center"/>
    </xf>
    <xf numFmtId="0" fontId="5" fillId="22" borderId="33" xfId="0" applyFont="1" applyFill="1" applyBorder="1" applyAlignment="1">
      <alignment horizontal="center" vertical="center"/>
    </xf>
    <xf numFmtId="0" fontId="5" fillId="22" borderId="0" xfId="0" applyFont="1" applyFill="1" applyAlignment="1">
      <alignment horizontal="center" vertical="center"/>
    </xf>
    <xf numFmtId="0" fontId="5" fillId="22" borderId="32" xfId="0" applyFont="1" applyFill="1" applyBorder="1" applyAlignment="1">
      <alignment horizontal="center" vertical="center"/>
    </xf>
    <xf numFmtId="0" fontId="5" fillId="22" borderId="10" xfId="0" applyFont="1" applyFill="1" applyBorder="1" applyAlignment="1">
      <alignment horizontal="center" vertical="center"/>
    </xf>
    <xf numFmtId="0" fontId="5" fillId="22" borderId="73" xfId="0" applyFont="1" applyFill="1" applyBorder="1" applyAlignment="1">
      <alignment horizontal="center" vertical="center"/>
    </xf>
    <xf numFmtId="0" fontId="1" fillId="3" borderId="2"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justify" vertical="center"/>
      <protection locked="0"/>
    </xf>
    <xf numFmtId="0" fontId="3" fillId="4" borderId="51" xfId="0" applyFont="1" applyFill="1" applyBorder="1" applyAlignment="1">
      <alignment horizontal="center" vertical="center"/>
    </xf>
    <xf numFmtId="0" fontId="3" fillId="4" borderId="62" xfId="0" applyFont="1" applyFill="1" applyBorder="1" applyAlignment="1">
      <alignment horizontal="center" vertical="center"/>
    </xf>
    <xf numFmtId="0" fontId="38" fillId="0" borderId="2" xfId="0" applyFont="1" applyBorder="1" applyAlignment="1">
      <alignment horizontal="left" vertical="center" wrapText="1"/>
    </xf>
    <xf numFmtId="0" fontId="35" fillId="6" borderId="2" xfId="0" applyFont="1" applyFill="1" applyBorder="1" applyAlignment="1">
      <alignment horizontal="center" vertical="center" wrapText="1" readingOrder="1"/>
    </xf>
    <xf numFmtId="0" fontId="38" fillId="0" borderId="2" xfId="0" applyFont="1" applyBorder="1" applyAlignment="1">
      <alignment horizontal="left" vertical="top" wrapText="1"/>
    </xf>
    <xf numFmtId="0" fontId="35" fillId="6" borderId="0" xfId="0" applyFont="1" applyFill="1" applyAlignment="1">
      <alignment horizontal="center" vertical="center" wrapText="1" readingOrder="1"/>
    </xf>
    <xf numFmtId="0" fontId="33" fillId="0" borderId="106" xfId="0" applyFont="1" applyBorder="1" applyAlignment="1">
      <alignment horizontal="center" vertical="center"/>
    </xf>
    <xf numFmtId="0" fontId="33" fillId="0" borderId="6" xfId="0" applyFont="1" applyBorder="1" applyAlignment="1">
      <alignment horizontal="center" vertical="center"/>
    </xf>
    <xf numFmtId="0" fontId="14" fillId="3" borderId="15" xfId="0" applyFont="1" applyFill="1" applyBorder="1" applyAlignment="1">
      <alignment horizontal="center"/>
    </xf>
    <xf numFmtId="0" fontId="14" fillId="3" borderId="16" xfId="0" applyFont="1" applyFill="1" applyBorder="1" applyAlignment="1">
      <alignment horizontal="center"/>
    </xf>
    <xf numFmtId="0" fontId="45" fillId="0" borderId="7" xfId="0" applyFont="1" applyBorder="1" applyAlignment="1">
      <alignment horizontal="center" vertical="center" wrapText="1"/>
    </xf>
    <xf numFmtId="0" fontId="45" fillId="0" borderId="0" xfId="0" applyFont="1" applyAlignment="1">
      <alignment horizontal="center" vertical="center" wrapText="1"/>
    </xf>
    <xf numFmtId="0" fontId="25" fillId="12" borderId="0" xfId="0" applyFont="1" applyFill="1" applyAlignment="1">
      <alignment horizontal="center" vertical="center" wrapText="1" readingOrder="1"/>
    </xf>
    <xf numFmtId="0" fontId="25" fillId="12" borderId="8" xfId="0" applyFont="1" applyFill="1" applyBorder="1" applyAlignment="1">
      <alignment horizontal="center" vertical="center" wrapText="1" readingOrder="1"/>
    </xf>
    <xf numFmtId="0" fontId="14" fillId="5" borderId="0" xfId="0" applyFont="1" applyFill="1" applyAlignment="1">
      <alignment horizontal="center" vertical="center" wrapText="1"/>
    </xf>
    <xf numFmtId="0" fontId="25" fillId="12" borderId="7" xfId="0" applyFont="1" applyFill="1" applyBorder="1" applyAlignment="1">
      <alignment horizontal="center" vertical="center" textRotation="90" wrapText="1" readingOrder="1"/>
    </xf>
    <xf numFmtId="0" fontId="25" fillId="12" borderId="0" xfId="0" applyFont="1" applyFill="1" applyAlignment="1">
      <alignment horizontal="center" vertical="center" textRotation="90" wrapText="1" readingOrder="1"/>
    </xf>
    <xf numFmtId="0" fontId="26" fillId="14" borderId="21" xfId="0" applyFont="1" applyFill="1" applyBorder="1" applyAlignment="1">
      <alignment horizontal="center" vertical="center" wrapText="1" readingOrder="1"/>
    </xf>
    <xf numFmtId="0" fontId="26" fillId="14" borderId="22" xfId="0" applyFont="1" applyFill="1" applyBorder="1" applyAlignment="1">
      <alignment horizontal="center" vertical="center" wrapText="1" readingOrder="1"/>
    </xf>
    <xf numFmtId="0" fontId="26" fillId="14" borderId="23" xfId="0" applyFont="1" applyFill="1" applyBorder="1" applyAlignment="1">
      <alignment horizontal="center" vertical="center" wrapText="1" readingOrder="1"/>
    </xf>
    <xf numFmtId="0" fontId="13" fillId="3" borderId="2" xfId="0" applyFont="1" applyFill="1" applyBorder="1" applyAlignment="1">
      <alignment horizontal="center" vertical="center" wrapText="1"/>
    </xf>
    <xf numFmtId="0" fontId="26" fillId="13" borderId="21" xfId="0" applyFont="1" applyFill="1" applyBorder="1" applyAlignment="1">
      <alignment horizontal="center" vertical="center" wrapText="1" readingOrder="1"/>
    </xf>
    <xf numFmtId="0" fontId="26" fillId="13" borderId="22" xfId="0" applyFont="1" applyFill="1" applyBorder="1" applyAlignment="1">
      <alignment horizontal="center" vertical="center" wrapText="1" readingOrder="1"/>
    </xf>
    <xf numFmtId="0" fontId="13" fillId="3" borderId="29" xfId="0" applyFont="1" applyFill="1" applyBorder="1" applyAlignment="1">
      <alignment horizontal="center" vertical="center" wrapText="1"/>
    </xf>
    <xf numFmtId="0" fontId="13" fillId="3" borderId="33" xfId="0" applyFont="1" applyFill="1" applyBorder="1" applyAlignment="1">
      <alignment horizontal="center" vertical="center" wrapText="1"/>
    </xf>
    <xf numFmtId="0" fontId="26" fillId="18" borderId="21" xfId="0" applyFont="1" applyFill="1" applyBorder="1" applyAlignment="1">
      <alignment horizontal="center" vertical="center" wrapText="1" readingOrder="1"/>
    </xf>
    <xf numFmtId="0" fontId="26" fillId="18" borderId="22" xfId="0" applyFont="1" applyFill="1" applyBorder="1" applyAlignment="1">
      <alignment horizontal="center" vertical="center" wrapText="1" readingOrder="1"/>
    </xf>
    <xf numFmtId="0" fontId="26" fillId="7" borderId="21" xfId="0" applyFont="1" applyFill="1" applyBorder="1" applyAlignment="1">
      <alignment horizontal="center" vertical="center" wrapText="1" readingOrder="1"/>
    </xf>
    <xf numFmtId="0" fontId="26" fillId="7" borderId="22" xfId="0" applyFont="1" applyFill="1" applyBorder="1" applyAlignment="1">
      <alignment horizontal="center" vertical="center" wrapText="1" readingOrder="1"/>
    </xf>
    <xf numFmtId="0" fontId="13" fillId="0" borderId="2" xfId="0" applyFont="1" applyBorder="1" applyAlignment="1">
      <alignment horizontal="center" vertical="center" wrapText="1"/>
    </xf>
    <xf numFmtId="0" fontId="12" fillId="0" borderId="2" xfId="0" applyFont="1" applyBorder="1" applyAlignment="1">
      <alignment horizontal="center" vertical="center"/>
    </xf>
    <xf numFmtId="0" fontId="12" fillId="0" borderId="64" xfId="0" applyFont="1" applyBorder="1" applyAlignment="1">
      <alignment horizontal="center" vertical="center"/>
    </xf>
    <xf numFmtId="0" fontId="12" fillId="0" borderId="2" xfId="0" applyFont="1" applyBorder="1" applyAlignment="1" applyProtection="1">
      <alignment horizontal="center" vertical="center"/>
      <protection locked="0"/>
    </xf>
    <xf numFmtId="1" fontId="28" fillId="0" borderId="79" xfId="0" applyNumberFormat="1" applyFont="1" applyBorder="1" applyAlignment="1" applyProtection="1">
      <alignment horizontal="center" vertical="center" wrapText="1"/>
      <protection locked="0"/>
    </xf>
    <xf numFmtId="1" fontId="28" fillId="0" borderId="2" xfId="0" applyNumberFormat="1" applyFont="1" applyBorder="1" applyAlignment="1" applyProtection="1">
      <alignment horizontal="center" vertical="center" wrapText="1"/>
      <protection locked="0"/>
    </xf>
    <xf numFmtId="1" fontId="18" fillId="0" borderId="2" xfId="0" applyNumberFormat="1" applyFont="1" applyBorder="1" applyAlignment="1">
      <alignment horizontal="center" vertical="center"/>
    </xf>
    <xf numFmtId="0" fontId="18" fillId="0" borderId="2" xfId="0" applyFont="1" applyBorder="1" applyAlignment="1">
      <alignment horizontal="center" vertical="center"/>
    </xf>
    <xf numFmtId="1" fontId="28" fillId="0" borderId="2" xfId="0" applyNumberFormat="1" applyFont="1" applyBorder="1" applyAlignment="1">
      <alignment horizontal="center" vertical="center"/>
    </xf>
    <xf numFmtId="0" fontId="28" fillId="0" borderId="2" xfId="0" applyFont="1" applyBorder="1" applyAlignment="1">
      <alignment horizontal="center" vertical="center"/>
    </xf>
    <xf numFmtId="1" fontId="18" fillId="0" borderId="31" xfId="0" applyNumberFormat="1" applyFont="1" applyBorder="1" applyAlignment="1">
      <alignment horizontal="center" vertical="center"/>
    </xf>
    <xf numFmtId="1" fontId="28" fillId="0" borderId="31" xfId="0" applyNumberFormat="1" applyFont="1" applyBorder="1" applyAlignment="1">
      <alignment horizontal="center" vertical="center"/>
    </xf>
    <xf numFmtId="1" fontId="28" fillId="0" borderId="31" xfId="0" applyNumberFormat="1" applyFont="1" applyBorder="1" applyAlignment="1" applyProtection="1">
      <alignment horizontal="center" vertical="center" wrapText="1"/>
      <protection locked="0"/>
    </xf>
    <xf numFmtId="0" fontId="6" fillId="22" borderId="0" xfId="0" applyFont="1" applyFill="1" applyAlignment="1">
      <alignment horizontal="center" vertical="center"/>
    </xf>
    <xf numFmtId="0" fontId="6" fillId="3" borderId="0" xfId="0" applyFont="1" applyFill="1" applyAlignment="1">
      <alignment horizontal="center" vertical="center"/>
    </xf>
    <xf numFmtId="0" fontId="6" fillId="3" borderId="32" xfId="0" applyFont="1" applyFill="1" applyBorder="1" applyAlignment="1">
      <alignment horizontal="center" vertical="center"/>
    </xf>
    <xf numFmtId="0" fontId="23" fillId="17" borderId="43" xfId="0" applyFont="1" applyFill="1" applyBorder="1" applyAlignment="1">
      <alignment horizontal="center"/>
    </xf>
    <xf numFmtId="0" fontId="23" fillId="17" borderId="44" xfId="0" applyFont="1" applyFill="1" applyBorder="1" applyAlignment="1">
      <alignment horizontal="center"/>
    </xf>
    <xf numFmtId="1" fontId="28" fillId="0" borderId="78" xfId="0" applyNumberFormat="1" applyFont="1" applyBorder="1" applyAlignment="1" applyProtection="1">
      <alignment horizontal="center" vertical="center" wrapText="1"/>
      <protection locked="0"/>
    </xf>
    <xf numFmtId="0" fontId="12" fillId="0" borderId="31" xfId="0" applyFont="1" applyBorder="1" applyAlignment="1">
      <alignment horizontal="center" vertical="center"/>
    </xf>
    <xf numFmtId="0" fontId="12" fillId="0" borderId="63" xfId="0" applyFont="1" applyBorder="1" applyAlignment="1">
      <alignment horizontal="center" vertical="center"/>
    </xf>
    <xf numFmtId="0" fontId="12" fillId="0" borderId="31" xfId="0" applyFont="1" applyBorder="1" applyAlignment="1" applyProtection="1">
      <alignment horizontal="center" vertical="center"/>
      <protection locked="0"/>
    </xf>
    <xf numFmtId="0" fontId="30" fillId="4" borderId="35" xfId="0" applyFont="1" applyFill="1" applyBorder="1" applyAlignment="1">
      <alignment horizontal="center" vertical="center" wrapText="1"/>
    </xf>
    <xf numFmtId="0" fontId="30" fillId="4" borderId="38" xfId="0" applyFont="1" applyFill="1" applyBorder="1" applyAlignment="1">
      <alignment horizontal="center" vertical="center" wrapText="1"/>
    </xf>
    <xf numFmtId="0" fontId="30" fillId="4" borderId="36" xfId="0" applyFont="1" applyFill="1" applyBorder="1" applyAlignment="1">
      <alignment horizontal="center" vertical="center" wrapText="1"/>
    </xf>
    <xf numFmtId="0" fontId="30" fillId="4" borderId="37" xfId="0" applyFont="1" applyFill="1" applyBorder="1" applyAlignment="1">
      <alignment horizontal="center" vertical="center" wrapText="1"/>
    </xf>
    <xf numFmtId="0" fontId="29" fillId="4" borderId="36" xfId="0" applyFont="1" applyFill="1" applyBorder="1" applyAlignment="1" applyProtection="1">
      <alignment horizontal="center" vertical="center" wrapText="1"/>
      <protection locked="0"/>
    </xf>
    <xf numFmtId="0" fontId="29" fillId="4" borderId="36" xfId="0" applyFont="1" applyFill="1" applyBorder="1" applyAlignment="1">
      <alignment horizontal="center" vertical="center"/>
    </xf>
    <xf numFmtId="0" fontId="29" fillId="4" borderId="45" xfId="0" applyFont="1" applyFill="1" applyBorder="1" applyAlignment="1">
      <alignment horizontal="center" vertical="center"/>
    </xf>
    <xf numFmtId="0" fontId="29" fillId="4" borderId="37" xfId="0" applyFont="1" applyFill="1" applyBorder="1" applyAlignment="1">
      <alignment horizontal="center" vertical="center"/>
    </xf>
    <xf numFmtId="0" fontId="29" fillId="16" borderId="34" xfId="0" applyFont="1" applyFill="1" applyBorder="1" applyAlignment="1" applyProtection="1">
      <alignment horizontal="center" vertical="center" wrapText="1"/>
      <protection locked="0"/>
    </xf>
    <xf numFmtId="0" fontId="29" fillId="4" borderId="34" xfId="0" applyFont="1" applyFill="1" applyBorder="1" applyAlignment="1" applyProtection="1">
      <alignment horizontal="center" vertical="center" wrapText="1"/>
      <protection locked="0"/>
    </xf>
    <xf numFmtId="0" fontId="1" fillId="3" borderId="26" xfId="0" applyFont="1" applyFill="1" applyBorder="1" applyAlignment="1" applyProtection="1">
      <alignment horizontal="justify" vertical="center" wrapText="1"/>
      <protection locked="0"/>
    </xf>
    <xf numFmtId="0" fontId="1" fillId="3" borderId="27" xfId="0" applyFont="1" applyFill="1" applyBorder="1" applyAlignment="1" applyProtection="1">
      <alignment horizontal="justify" vertical="center" wrapText="1"/>
      <protection locked="0"/>
    </xf>
    <xf numFmtId="0" fontId="6" fillId="3" borderId="10" xfId="0" applyFont="1" applyFill="1" applyBorder="1" applyAlignment="1">
      <alignment horizontal="center" vertical="center"/>
    </xf>
    <xf numFmtId="0" fontId="6" fillId="3" borderId="73" xfId="0" applyFont="1" applyFill="1" applyBorder="1" applyAlignment="1">
      <alignment horizontal="center" vertical="center"/>
    </xf>
    <xf numFmtId="0" fontId="6" fillId="22" borderId="10" xfId="0" applyFont="1" applyFill="1" applyBorder="1" applyAlignment="1">
      <alignment horizontal="center" vertical="center"/>
    </xf>
    <xf numFmtId="0" fontId="80" fillId="0" borderId="24" xfId="0" applyFont="1" applyBorder="1" applyAlignment="1">
      <alignment wrapText="1"/>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984">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74084</xdr:colOff>
      <xdr:row>0</xdr:row>
      <xdr:rowOff>118535</xdr:rowOff>
    </xdr:from>
    <xdr:ext cx="2275417" cy="739374"/>
    <xdr:pic>
      <xdr:nvPicPr>
        <xdr:cNvPr id="12" name="Imagen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a:stretch>
          <a:fillRect/>
        </a:stretch>
      </xdr:blipFill>
      <xdr:spPr>
        <a:xfrm>
          <a:off x="74084" y="118535"/>
          <a:ext cx="2275417" cy="739374"/>
        </a:xfrm>
        <a:prstGeom prst="rect">
          <a:avLst/>
        </a:prstGeom>
      </xdr:spPr>
    </xdr:pic>
    <xdr:clientData/>
  </xdr:oneCellAnchor>
  <xdr:twoCellAnchor editAs="oneCell">
    <xdr:from>
      <xdr:col>2</xdr:col>
      <xdr:colOff>0</xdr:colOff>
      <xdr:row>1</xdr:row>
      <xdr:rowOff>0</xdr:rowOff>
    </xdr:from>
    <xdr:to>
      <xdr:col>2</xdr:col>
      <xdr:colOff>304800</xdr:colOff>
      <xdr:row>2</xdr:row>
      <xdr:rowOff>114300</xdr:rowOff>
    </xdr:to>
    <xdr:sp macro="" textlink="">
      <xdr:nvSpPr>
        <xdr:cNvPr id="1026" name="AutoShape 2">
          <a:extLst>
            <a:ext uri="{FF2B5EF4-FFF2-40B4-BE49-F238E27FC236}">
              <a16:creationId xmlns:a16="http://schemas.microsoft.com/office/drawing/2014/main" id="{312595D6-ED46-490A-84FF-14754573614C}"/>
            </a:ext>
          </a:extLst>
        </xdr:cNvPr>
        <xdr:cNvSpPr>
          <a:spLocks noChangeAspect="1" noChangeArrowheads="1"/>
        </xdr:cNvSpPr>
      </xdr:nvSpPr>
      <xdr:spPr bwMode="auto">
        <a:xfrm>
          <a:off x="3076575"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xdr:row>
      <xdr:rowOff>0</xdr:rowOff>
    </xdr:from>
    <xdr:to>
      <xdr:col>3</xdr:col>
      <xdr:colOff>304800</xdr:colOff>
      <xdr:row>2</xdr:row>
      <xdr:rowOff>114300</xdr:rowOff>
    </xdr:to>
    <xdr:sp macro="" textlink="">
      <xdr:nvSpPr>
        <xdr:cNvPr id="1028" name="AutoShape 4">
          <a:extLst>
            <a:ext uri="{FF2B5EF4-FFF2-40B4-BE49-F238E27FC236}">
              <a16:creationId xmlns:a16="http://schemas.microsoft.com/office/drawing/2014/main" id="{A73ECBC8-2563-47C2-BE58-6C9A14E88C27}"/>
            </a:ext>
          </a:extLst>
        </xdr:cNvPr>
        <xdr:cNvSpPr>
          <a:spLocks noChangeAspect="1" noChangeArrowheads="1"/>
        </xdr:cNvSpPr>
      </xdr:nvSpPr>
      <xdr:spPr bwMode="auto">
        <a:xfrm>
          <a:off x="4019550"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264583</xdr:colOff>
      <xdr:row>0</xdr:row>
      <xdr:rowOff>285750</xdr:rowOff>
    </xdr:from>
    <xdr:to>
      <xdr:col>8</xdr:col>
      <xdr:colOff>553507</xdr:colOff>
      <xdr:row>1</xdr:row>
      <xdr:rowOff>164968</xdr:rowOff>
    </xdr:to>
    <xdr:pic>
      <xdr:nvPicPr>
        <xdr:cNvPr id="7" name="Picture 9">
          <a:extLst>
            <a:ext uri="{FF2B5EF4-FFF2-40B4-BE49-F238E27FC236}">
              <a16:creationId xmlns:a16="http://schemas.microsoft.com/office/drawing/2014/main" id="{75D0E69D-3D5A-4F05-B589-F021AA6670E3}"/>
            </a:ext>
          </a:extLst>
        </xdr:cNvPr>
        <xdr:cNvPicPr>
          <a:picLocks noChangeAspect="1"/>
        </xdr:cNvPicPr>
      </xdr:nvPicPr>
      <xdr:blipFill>
        <a:blip xmlns:r="http://schemas.openxmlformats.org/officeDocument/2006/relationships" r:embed="rId2"/>
        <a:stretch>
          <a:fillRect/>
        </a:stretch>
      </xdr:blipFill>
      <xdr:spPr>
        <a:xfrm>
          <a:off x="7577666" y="285750"/>
          <a:ext cx="1114424" cy="40838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242455</xdr:colOff>
      <xdr:row>0</xdr:row>
      <xdr:rowOff>155865</xdr:rowOff>
    </xdr:from>
    <xdr:to>
      <xdr:col>1</xdr:col>
      <xdr:colOff>2164773</xdr:colOff>
      <xdr:row>1</xdr:row>
      <xdr:rowOff>673966</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5" y="155865"/>
          <a:ext cx="3151909" cy="725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329045</xdr:colOff>
      <xdr:row>1</xdr:row>
      <xdr:rowOff>103909</xdr:rowOff>
    </xdr:from>
    <xdr:to>
      <xdr:col>12</xdr:col>
      <xdr:colOff>1866213</xdr:colOff>
      <xdr:row>1</xdr:row>
      <xdr:rowOff>653360</xdr:rowOff>
    </xdr:to>
    <xdr:pic>
      <xdr:nvPicPr>
        <xdr:cNvPr id="4" name="Picture 9">
          <a:extLst>
            <a:ext uri="{FF2B5EF4-FFF2-40B4-BE49-F238E27FC236}">
              <a16:creationId xmlns:a16="http://schemas.microsoft.com/office/drawing/2014/main" id="{C91DD2AB-6361-440E-8D71-ACB6322874E2}"/>
            </a:ext>
          </a:extLst>
        </xdr:cNvPr>
        <xdr:cNvPicPr>
          <a:picLocks noChangeAspect="1"/>
        </xdr:cNvPicPr>
      </xdr:nvPicPr>
      <xdr:blipFill>
        <a:blip xmlns:r="http://schemas.openxmlformats.org/officeDocument/2006/relationships" r:embed="rId2"/>
        <a:stretch>
          <a:fillRect/>
        </a:stretch>
      </xdr:blipFill>
      <xdr:spPr>
        <a:xfrm>
          <a:off x="18028227" y="311727"/>
          <a:ext cx="1537168" cy="5494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7</xdr:row>
      <xdr:rowOff>243840</xdr:rowOff>
    </xdr:from>
    <xdr:ext cx="1539240" cy="1508760"/>
    <xdr:sp macro="" textlink="">
      <xdr:nvSpPr>
        <xdr:cNvPr id="6" name="CuadroTexto 5">
          <a:extLst>
            <a:ext uri="{FF2B5EF4-FFF2-40B4-BE49-F238E27FC236}">
              <a16:creationId xmlns:a16="http://schemas.microsoft.com/office/drawing/2014/main" id="{9DCEB6EC-5B55-438F-AA53-D5B3531F7050}"/>
            </a:ext>
          </a:extLst>
        </xdr:cNvPr>
        <xdr:cNvSpPr txBox="1"/>
      </xdr:nvSpPr>
      <xdr:spPr>
        <a:xfrm>
          <a:off x="15043785" y="47491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0</xdr:col>
      <xdr:colOff>178329</xdr:colOff>
      <xdr:row>0</xdr:row>
      <xdr:rowOff>41275</xdr:rowOff>
    </xdr:from>
    <xdr:to>
      <xdr:col>0</xdr:col>
      <xdr:colOff>3099052</xdr:colOff>
      <xdr:row>0</xdr:row>
      <xdr:rowOff>865248</xdr:rowOff>
    </xdr:to>
    <xdr:pic>
      <xdr:nvPicPr>
        <xdr:cNvPr id="7" name="Picture 8">
          <a:extLst>
            <a:ext uri="{FF2B5EF4-FFF2-40B4-BE49-F238E27FC236}">
              <a16:creationId xmlns:a16="http://schemas.microsoft.com/office/drawing/2014/main" id="{4B79052C-C8A0-4416-A8B8-B0DAD7D8B2B1}"/>
            </a:ext>
          </a:extLst>
        </xdr:cNvPr>
        <xdr:cNvPicPr>
          <a:picLocks noChangeAspect="1"/>
        </xdr:cNvPicPr>
      </xdr:nvPicPr>
      <xdr:blipFill>
        <a:blip xmlns:r="http://schemas.openxmlformats.org/officeDocument/2006/relationships" r:embed="rId1"/>
        <a:stretch>
          <a:fillRect/>
        </a:stretch>
      </xdr:blipFill>
      <xdr:spPr>
        <a:xfrm>
          <a:off x="178329" y="41275"/>
          <a:ext cx="2924168" cy="822960"/>
        </a:xfrm>
        <a:prstGeom prst="rect">
          <a:avLst/>
        </a:prstGeom>
      </xdr:spPr>
    </xdr:pic>
    <xdr:clientData/>
  </xdr:twoCellAnchor>
  <xdr:twoCellAnchor editAs="oneCell">
    <xdr:from>
      <xdr:col>4</xdr:col>
      <xdr:colOff>1610936</xdr:colOff>
      <xdr:row>0</xdr:row>
      <xdr:rowOff>224895</xdr:rowOff>
    </xdr:from>
    <xdr:to>
      <xdr:col>4</xdr:col>
      <xdr:colOff>3148104</xdr:colOff>
      <xdr:row>0</xdr:row>
      <xdr:rowOff>774346</xdr:rowOff>
    </xdr:to>
    <xdr:pic>
      <xdr:nvPicPr>
        <xdr:cNvPr id="8" name="Picture 9">
          <a:extLst>
            <a:ext uri="{FF2B5EF4-FFF2-40B4-BE49-F238E27FC236}">
              <a16:creationId xmlns:a16="http://schemas.microsoft.com/office/drawing/2014/main" id="{4D521617-485D-435C-9A86-6EBBA8601BA8}"/>
            </a:ext>
          </a:extLst>
        </xdr:cNvPr>
        <xdr:cNvPicPr>
          <a:picLocks noChangeAspect="1"/>
        </xdr:cNvPicPr>
      </xdr:nvPicPr>
      <xdr:blipFill>
        <a:blip xmlns:r="http://schemas.openxmlformats.org/officeDocument/2006/relationships" r:embed="rId2"/>
        <a:stretch>
          <a:fillRect/>
        </a:stretch>
      </xdr:blipFill>
      <xdr:spPr>
        <a:xfrm>
          <a:off x="12612311" y="224895"/>
          <a:ext cx="1537168"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7</xdr:col>
      <xdr:colOff>4868</xdr:colOff>
      <xdr:row>3</xdr:row>
      <xdr:rowOff>17357</xdr:rowOff>
    </xdr:from>
    <xdr:ext cx="2624385" cy="5844540"/>
    <xdr:sp macro="" textlink="">
      <xdr:nvSpPr>
        <xdr:cNvPr id="5" name="CuadroTexto 4">
          <a:extLst>
            <a:ext uri="{FF2B5EF4-FFF2-40B4-BE49-F238E27FC236}">
              <a16:creationId xmlns:a16="http://schemas.microsoft.com/office/drawing/2014/main" id="{48C14C1B-873F-4E8C-AC68-E87FB8F09326}"/>
            </a:ext>
          </a:extLst>
        </xdr:cNvPr>
        <xdr:cNvSpPr txBox="1"/>
      </xdr:nvSpPr>
      <xdr:spPr>
        <a:xfrm>
          <a:off x="11196743" y="1579457"/>
          <a:ext cx="2624385" cy="584454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a:solidFill>
                <a:srgbClr val="595959"/>
              </a:solidFill>
              <a:latin typeface="Azo Sans" panose="020B0603030303020204" pitchFamily="34" charset="77"/>
            </a:rPr>
            <a:t>Tener en</a:t>
          </a:r>
          <a:r>
            <a:rPr lang="es-CO" sz="1100" b="1" baseline="0">
              <a:solidFill>
                <a:srgbClr val="595959"/>
              </a:solidFill>
              <a:latin typeface="Azo Sans" panose="020B0603030303020204" pitchFamily="34" charset="77"/>
            </a:rPr>
            <a:t> cuenta-</a:t>
          </a:r>
        </a:p>
        <a:p>
          <a:endParaRPr lang="es-CO" sz="1100" b="1"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1- La estrategia ( Columna A),  es la forma como se va a gestionar la debilidad o la fortaleza( contexto interno) o la amenaza y la oportunidad</a:t>
          </a:r>
        </a:p>
        <a:p>
          <a:r>
            <a:rPr lang="es-CO" sz="1100" baseline="0">
              <a:solidFill>
                <a:srgbClr val="595959"/>
              </a:solidFill>
              <a:latin typeface="Azo Sans" panose="020B0603030303020204" pitchFamily="34" charset="77"/>
            </a:rPr>
            <a:t> ( contexto externo).</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2. Columnas (B,C;D;E)</a:t>
          </a:r>
        </a:p>
        <a:p>
          <a:r>
            <a:rPr lang="es-CO" sz="1100" baseline="0">
              <a:solidFill>
                <a:srgbClr val="595959"/>
              </a:solidFill>
              <a:latin typeface="Azo Sans" panose="020B0603030303020204" pitchFamily="34" charset="77"/>
            </a:rPr>
            <a:t>Copiar el numero que corresponde, segun la debilidad , oportunidad, fortaleza o amenaza identificada.</a:t>
          </a:r>
        </a:p>
        <a:p>
          <a:r>
            <a:rPr lang="es-CO" sz="1100" baseline="0">
              <a:solidFill>
                <a:srgbClr val="595959"/>
              </a:solidFill>
              <a:latin typeface="Azo Sans" panose="020B0603030303020204" pitchFamily="34" charset="77"/>
            </a:rPr>
            <a:t> </a:t>
          </a:r>
        </a:p>
        <a:p>
          <a:r>
            <a:rPr lang="es-CO" sz="1100">
              <a:solidFill>
                <a:srgbClr val="595959"/>
              </a:solidFill>
              <a:latin typeface="Azo Sans" panose="020B0603030303020204" pitchFamily="34" charset="77"/>
            </a:rPr>
            <a:t>3.</a:t>
          </a:r>
          <a:r>
            <a:rPr lang="es-CO" sz="1100" baseline="0">
              <a:solidFill>
                <a:srgbClr val="595959"/>
              </a:solidFill>
              <a:latin typeface="Azo Sans" panose="020B0603030303020204" pitchFamily="34" charset="77"/>
            </a:rPr>
            <a:t> Las oportunidades y fortalezas se pueden gestionar  a traves de acciónes o proyectos  que se incluyen en el plan de accion ( mejoras), si se considera que aportan valor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Las debilidades y amenazas si  afectan los objetivos estrategicos y requieren recursos se documentan en este plan de acción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Si la debiidad o amenaza afecta la parte operativa ( errores, demoras, etc) se llevan como causa  de los riesgos, en el Plan de riesgos respectivo.</a:t>
          </a:r>
        </a:p>
      </xdr:txBody>
    </xdr:sp>
    <xdr:clientData/>
  </xdr:oneCellAnchor>
  <xdr:twoCellAnchor editAs="oneCell">
    <xdr:from>
      <xdr:col>5</xdr:col>
      <xdr:colOff>589142</xdr:colOff>
      <xdr:row>0</xdr:row>
      <xdr:rowOff>226658</xdr:rowOff>
    </xdr:from>
    <xdr:to>
      <xdr:col>5</xdr:col>
      <xdr:colOff>2328205</xdr:colOff>
      <xdr:row>0</xdr:row>
      <xdr:rowOff>780901</xdr:rowOff>
    </xdr:to>
    <xdr:pic>
      <xdr:nvPicPr>
        <xdr:cNvPr id="6" name="Picture 10">
          <a:extLst>
            <a:ext uri="{FF2B5EF4-FFF2-40B4-BE49-F238E27FC236}">
              <a16:creationId xmlns:a16="http://schemas.microsoft.com/office/drawing/2014/main" id="{62B6330D-AA59-43F2-984B-3E4BDD22E5AB}"/>
            </a:ext>
          </a:extLst>
        </xdr:cNvPr>
        <xdr:cNvPicPr>
          <a:picLocks noChangeAspect="1"/>
        </xdr:cNvPicPr>
      </xdr:nvPicPr>
      <xdr:blipFill>
        <a:blip xmlns:r="http://schemas.openxmlformats.org/officeDocument/2006/relationships" r:embed="rId1"/>
        <a:stretch>
          <a:fillRect/>
        </a:stretch>
      </xdr:blipFill>
      <xdr:spPr>
        <a:xfrm>
          <a:off x="8875892" y="226658"/>
          <a:ext cx="1739063" cy="548640"/>
        </a:xfrm>
        <a:prstGeom prst="rect">
          <a:avLst/>
        </a:prstGeom>
      </xdr:spPr>
    </xdr:pic>
    <xdr:clientData/>
  </xdr:twoCellAnchor>
  <xdr:twoCellAnchor editAs="oneCell">
    <xdr:from>
      <xdr:col>0</xdr:col>
      <xdr:colOff>63499</xdr:colOff>
      <xdr:row>0</xdr:row>
      <xdr:rowOff>74082</xdr:rowOff>
    </xdr:from>
    <xdr:to>
      <xdr:col>0</xdr:col>
      <xdr:colOff>3026832</xdr:colOff>
      <xdr:row>0</xdr:row>
      <xdr:rowOff>952000</xdr:rowOff>
    </xdr:to>
    <xdr:pic>
      <xdr:nvPicPr>
        <xdr:cNvPr id="7" name="Imagen 6">
          <a:extLst>
            <a:ext uri="{FF2B5EF4-FFF2-40B4-BE49-F238E27FC236}">
              <a16:creationId xmlns:a16="http://schemas.microsoft.com/office/drawing/2014/main" id="{92F649CD-F9EF-4380-BF93-48FAF9B6D80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499" y="74082"/>
          <a:ext cx="2963333" cy="867833"/>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38723</xdr:colOff>
      <xdr:row>0</xdr:row>
      <xdr:rowOff>28863</xdr:rowOff>
    </xdr:from>
    <xdr:to>
      <xdr:col>2</xdr:col>
      <xdr:colOff>591846</xdr:colOff>
      <xdr:row>2</xdr:row>
      <xdr:rowOff>248716</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723" y="28863"/>
          <a:ext cx="3324032" cy="912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343026</xdr:colOff>
      <xdr:row>0</xdr:row>
      <xdr:rowOff>166996</xdr:rowOff>
    </xdr:from>
    <xdr:to>
      <xdr:col>2</xdr:col>
      <xdr:colOff>792924</xdr:colOff>
      <xdr:row>2</xdr:row>
      <xdr:rowOff>296356</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3026" y="166996"/>
          <a:ext cx="3307398" cy="822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48620</xdr:colOff>
      <xdr:row>0</xdr:row>
      <xdr:rowOff>68035</xdr:rowOff>
    </xdr:from>
    <xdr:to>
      <xdr:col>1</xdr:col>
      <xdr:colOff>2449287</xdr:colOff>
      <xdr:row>2</xdr:row>
      <xdr:rowOff>200798</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620" y="68035"/>
          <a:ext cx="2768060" cy="8267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176893</xdr:colOff>
      <xdr:row>0</xdr:row>
      <xdr:rowOff>40821</xdr:rowOff>
    </xdr:from>
    <xdr:to>
      <xdr:col>1</xdr:col>
      <xdr:colOff>1043668</xdr:colOff>
      <xdr:row>1</xdr:row>
      <xdr:rowOff>560159</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893" y="40821"/>
          <a:ext cx="2091418" cy="723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312964</xdr:colOff>
      <xdr:row>0</xdr:row>
      <xdr:rowOff>95250</xdr:rowOff>
    </xdr:from>
    <xdr:to>
      <xdr:col>12</xdr:col>
      <xdr:colOff>1850132</xdr:colOff>
      <xdr:row>1</xdr:row>
      <xdr:rowOff>440594</xdr:rowOff>
    </xdr:to>
    <xdr:pic>
      <xdr:nvPicPr>
        <xdr:cNvPr id="4" name="Picture 9">
          <a:extLst>
            <a:ext uri="{FF2B5EF4-FFF2-40B4-BE49-F238E27FC236}">
              <a16:creationId xmlns:a16="http://schemas.microsoft.com/office/drawing/2014/main" id="{122FFFD9-6326-4AF0-B75C-2B14EF249F24}"/>
            </a:ext>
          </a:extLst>
        </xdr:cNvPr>
        <xdr:cNvPicPr>
          <a:picLocks noChangeAspect="1"/>
        </xdr:cNvPicPr>
      </xdr:nvPicPr>
      <xdr:blipFill>
        <a:blip xmlns:r="http://schemas.openxmlformats.org/officeDocument/2006/relationships" r:embed="rId2"/>
        <a:stretch>
          <a:fillRect/>
        </a:stretch>
      </xdr:blipFill>
      <xdr:spPr>
        <a:xfrm>
          <a:off x="18015857" y="95250"/>
          <a:ext cx="1537168" cy="54945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242455</xdr:colOff>
      <xdr:row>0</xdr:row>
      <xdr:rowOff>86592</xdr:rowOff>
    </xdr:from>
    <xdr:to>
      <xdr:col>1</xdr:col>
      <xdr:colOff>1939636</xdr:colOff>
      <xdr:row>1</xdr:row>
      <xdr:rowOff>570058</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5" y="86592"/>
          <a:ext cx="2926772" cy="8817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207818</xdr:colOff>
      <xdr:row>0</xdr:row>
      <xdr:rowOff>311728</xdr:rowOff>
    </xdr:from>
    <xdr:to>
      <xdr:col>12</xdr:col>
      <xdr:colOff>1744986</xdr:colOff>
      <xdr:row>1</xdr:row>
      <xdr:rowOff>462861</xdr:rowOff>
    </xdr:to>
    <xdr:pic>
      <xdr:nvPicPr>
        <xdr:cNvPr id="4" name="Picture 9">
          <a:extLst>
            <a:ext uri="{FF2B5EF4-FFF2-40B4-BE49-F238E27FC236}">
              <a16:creationId xmlns:a16="http://schemas.microsoft.com/office/drawing/2014/main" id="{E862BB1B-1089-4E08-863D-984D75FE82D9}"/>
            </a:ext>
          </a:extLst>
        </xdr:cNvPr>
        <xdr:cNvPicPr>
          <a:picLocks noChangeAspect="1"/>
        </xdr:cNvPicPr>
      </xdr:nvPicPr>
      <xdr:blipFill>
        <a:blip xmlns:r="http://schemas.openxmlformats.org/officeDocument/2006/relationships" r:embed="rId2"/>
        <a:stretch>
          <a:fillRect/>
        </a:stretch>
      </xdr:blipFill>
      <xdr:spPr>
        <a:xfrm>
          <a:off x="17907000" y="311728"/>
          <a:ext cx="1537168" cy="54945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277091</xdr:colOff>
      <xdr:row>0</xdr:row>
      <xdr:rowOff>190501</xdr:rowOff>
    </xdr:from>
    <xdr:to>
      <xdr:col>1</xdr:col>
      <xdr:colOff>1905000</xdr:colOff>
      <xdr:row>1</xdr:row>
      <xdr:rowOff>708602</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7091" y="190501"/>
          <a:ext cx="2857500" cy="725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346364</xdr:colOff>
      <xdr:row>1</xdr:row>
      <xdr:rowOff>121227</xdr:rowOff>
    </xdr:from>
    <xdr:to>
      <xdr:col>12</xdr:col>
      <xdr:colOff>1883532</xdr:colOff>
      <xdr:row>1</xdr:row>
      <xdr:rowOff>670678</xdr:rowOff>
    </xdr:to>
    <xdr:pic>
      <xdr:nvPicPr>
        <xdr:cNvPr id="4" name="Picture 9">
          <a:extLst>
            <a:ext uri="{FF2B5EF4-FFF2-40B4-BE49-F238E27FC236}">
              <a16:creationId xmlns:a16="http://schemas.microsoft.com/office/drawing/2014/main" id="{DED266C9-6CA0-4F4F-809F-D01292D50F1D}"/>
            </a:ext>
          </a:extLst>
        </xdr:cNvPr>
        <xdr:cNvPicPr>
          <a:picLocks noChangeAspect="1"/>
        </xdr:cNvPicPr>
      </xdr:nvPicPr>
      <xdr:blipFill>
        <a:blip xmlns:r="http://schemas.openxmlformats.org/officeDocument/2006/relationships" r:embed="rId2"/>
        <a:stretch>
          <a:fillRect/>
        </a:stretch>
      </xdr:blipFill>
      <xdr:spPr>
        <a:xfrm>
          <a:off x="18045546" y="329045"/>
          <a:ext cx="1537168" cy="5494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pageSetUpPr fitToPage="1"/>
  </sheetPr>
  <dimension ref="A1:I22"/>
  <sheetViews>
    <sheetView showGridLines="0" zoomScale="90" zoomScaleNormal="90" workbookViewId="0">
      <selection activeCell="J4" sqref="J4"/>
    </sheetView>
  </sheetViews>
  <sheetFormatPr defaultColWidth="11.42578125" defaultRowHeight="15"/>
  <cols>
    <col min="1" max="1" width="28.140625" customWidth="1"/>
    <col min="2" max="2" width="20" customWidth="1"/>
    <col min="3" max="3" width="31.140625" style="5" customWidth="1"/>
    <col min="4" max="5" width="31.140625" customWidth="1"/>
    <col min="6" max="8" width="12.42578125" customWidth="1"/>
  </cols>
  <sheetData>
    <row r="1" spans="1:9" ht="42" customHeight="1">
      <c r="A1" s="287"/>
      <c r="B1" s="287"/>
      <c r="C1" s="287"/>
      <c r="D1" s="287"/>
      <c r="E1" s="287"/>
      <c r="F1" s="287"/>
    </row>
    <row r="2" spans="1:9">
      <c r="C2"/>
    </row>
    <row r="4" spans="1:9" ht="33.75">
      <c r="A4" s="288" t="s">
        <v>0</v>
      </c>
      <c r="B4" s="288"/>
      <c r="C4" s="288"/>
      <c r="D4" s="288"/>
      <c r="E4" s="288"/>
      <c r="F4" s="288"/>
      <c r="G4" s="288"/>
      <c r="H4" s="288"/>
      <c r="I4" s="288"/>
    </row>
    <row r="5" spans="1:9">
      <c r="A5" s="147"/>
      <c r="B5" s="147"/>
      <c r="C5" s="151"/>
      <c r="D5" s="147"/>
      <c r="E5" s="147"/>
      <c r="F5" s="147"/>
      <c r="G5" s="147"/>
      <c r="H5" s="147"/>
      <c r="I5" s="147"/>
    </row>
    <row r="6" spans="1:9" s="6" customFormat="1" ht="81.75" customHeight="1">
      <c r="A6" s="152" t="s">
        <v>1</v>
      </c>
      <c r="B6" s="286" t="s">
        <v>2</v>
      </c>
      <c r="C6" s="289"/>
      <c r="D6" s="289"/>
      <c r="E6" s="289"/>
      <c r="F6" s="289"/>
      <c r="G6" s="289"/>
      <c r="H6" s="289"/>
      <c r="I6" s="289"/>
    </row>
    <row r="7" spans="1:9" s="6" customFormat="1" ht="16.899999999999999" customHeight="1">
      <c r="A7" s="148"/>
      <c r="B7" s="149"/>
      <c r="C7" s="149"/>
      <c r="D7" s="148"/>
      <c r="E7" s="150"/>
      <c r="F7" s="147"/>
      <c r="G7" s="147"/>
      <c r="H7" s="147"/>
      <c r="I7" s="147"/>
    </row>
    <row r="8" spans="1:9" s="6" customFormat="1" ht="84" customHeight="1">
      <c r="A8" s="152" t="s">
        <v>3</v>
      </c>
      <c r="B8" s="153" t="s">
        <v>4</v>
      </c>
      <c r="C8" s="286" t="s">
        <v>5</v>
      </c>
      <c r="D8" s="286"/>
      <c r="E8" s="286"/>
      <c r="F8" s="286"/>
      <c r="G8" s="286"/>
      <c r="H8" s="286"/>
      <c r="I8" s="286"/>
    </row>
    <row r="9" spans="1:9" ht="32.25" customHeight="1">
      <c r="A9" s="154"/>
      <c r="B9" s="147"/>
      <c r="C9" s="151"/>
      <c r="D9" s="147"/>
      <c r="E9" s="147"/>
      <c r="F9" s="147"/>
      <c r="G9" s="147"/>
      <c r="H9" s="147"/>
      <c r="I9" s="147"/>
    </row>
    <row r="10" spans="1:9" ht="39.75" customHeight="1">
      <c r="A10" s="155" t="s">
        <v>6</v>
      </c>
      <c r="B10" s="286" t="s">
        <v>7</v>
      </c>
      <c r="C10" s="286"/>
      <c r="D10" s="286"/>
      <c r="E10" s="286"/>
      <c r="F10" s="286"/>
      <c r="G10" s="286"/>
      <c r="H10" s="286"/>
      <c r="I10" s="286"/>
    </row>
    <row r="11" spans="1:9" s="6" customFormat="1" ht="39.75" customHeight="1">
      <c r="A11" s="155" t="s">
        <v>8</v>
      </c>
      <c r="B11" s="286"/>
      <c r="C11" s="286"/>
      <c r="D11" s="286"/>
      <c r="E11" s="286"/>
      <c r="F11" s="286"/>
      <c r="G11" s="286"/>
      <c r="H11" s="286"/>
      <c r="I11" s="286"/>
    </row>
    <row r="12" spans="1:9" s="6" customFormat="1" ht="39.75" customHeight="1">
      <c r="A12" s="155" t="s">
        <v>9</v>
      </c>
      <c r="B12" s="286"/>
      <c r="C12" s="286"/>
      <c r="D12" s="286"/>
      <c r="E12" s="286"/>
      <c r="F12" s="286"/>
      <c r="G12" s="286"/>
      <c r="H12" s="286"/>
      <c r="I12" s="286"/>
    </row>
    <row r="13" spans="1:9" s="6" customFormat="1" ht="39.75" customHeight="1">
      <c r="A13" s="152" t="s">
        <v>10</v>
      </c>
      <c r="B13" s="286"/>
      <c r="C13" s="286"/>
      <c r="D13" s="286"/>
      <c r="E13" s="286"/>
      <c r="F13" s="286"/>
      <c r="G13" s="286"/>
      <c r="H13" s="286"/>
      <c r="I13" s="286"/>
    </row>
    <row r="14" spans="1:9">
      <c r="A14" s="147"/>
      <c r="B14" s="147"/>
      <c r="C14" s="151"/>
      <c r="D14" s="147"/>
      <c r="E14" s="147"/>
      <c r="F14" s="147"/>
      <c r="G14" s="147"/>
      <c r="H14" s="147"/>
      <c r="I14" s="147"/>
    </row>
    <row r="15" spans="1:9" s="6" customFormat="1" ht="54.75" customHeight="1">
      <c r="A15" s="152" t="s">
        <v>11</v>
      </c>
      <c r="B15" s="285"/>
      <c r="C15" s="285"/>
      <c r="D15" s="285"/>
      <c r="E15" s="285"/>
      <c r="F15" s="285"/>
      <c r="G15" s="285"/>
      <c r="H15" s="285"/>
      <c r="I15" s="285"/>
    </row>
    <row r="16" spans="1:9">
      <c r="A16" s="147"/>
      <c r="B16" s="147"/>
      <c r="C16" s="151"/>
      <c r="D16" s="147"/>
      <c r="E16" s="147"/>
      <c r="F16" s="147"/>
      <c r="G16" s="147"/>
      <c r="H16" s="147"/>
      <c r="I16" s="147"/>
    </row>
    <row r="17" spans="1:9">
      <c r="A17" s="147"/>
      <c r="B17" s="147"/>
      <c r="C17" s="151"/>
      <c r="D17" s="147"/>
      <c r="E17" s="147"/>
      <c r="F17" s="147"/>
      <c r="G17" s="147"/>
      <c r="H17" s="147"/>
      <c r="I17" s="147"/>
    </row>
    <row r="18" spans="1:9" ht="15.75" thickBot="1"/>
    <row r="19" spans="1:9" ht="15.75" customHeight="1">
      <c r="B19" s="191" t="s">
        <v>12</v>
      </c>
      <c r="C19" s="192" t="s">
        <v>13</v>
      </c>
      <c r="D19" s="192" t="s">
        <v>14</v>
      </c>
      <c r="E19" s="192" t="s">
        <v>15</v>
      </c>
    </row>
    <row r="20" spans="1:9" ht="15.75" customHeight="1" thickBot="1">
      <c r="B20" s="193" t="s">
        <v>16</v>
      </c>
      <c r="C20" s="194" t="s">
        <v>17</v>
      </c>
      <c r="D20" s="194" t="s">
        <v>18</v>
      </c>
      <c r="E20" s="194" t="s">
        <v>19</v>
      </c>
    </row>
    <row r="21" spans="1:9" ht="15.75" customHeight="1">
      <c r="B21" s="195" t="s">
        <v>20</v>
      </c>
      <c r="C21" s="196" t="s">
        <v>11</v>
      </c>
      <c r="D21" s="196" t="s">
        <v>11</v>
      </c>
      <c r="E21" s="196" t="s">
        <v>11</v>
      </c>
    </row>
    <row r="22" spans="1:9" ht="15.75" customHeight="1" thickBot="1">
      <c r="B22" s="193">
        <v>1</v>
      </c>
      <c r="C22" s="197">
        <v>45243</v>
      </c>
      <c r="D22" s="197">
        <v>45272</v>
      </c>
      <c r="E22" s="197">
        <v>45273</v>
      </c>
    </row>
  </sheetData>
  <mergeCells count="9">
    <mergeCell ref="B15:I15"/>
    <mergeCell ref="B10:I10"/>
    <mergeCell ref="B12:I12"/>
    <mergeCell ref="B13:I13"/>
    <mergeCell ref="A1:F1"/>
    <mergeCell ref="A4:I4"/>
    <mergeCell ref="B6:I6"/>
    <mergeCell ref="C8:I8"/>
    <mergeCell ref="B11:I11"/>
  </mergeCells>
  <dataValidations count="2">
    <dataValidation allowBlank="1" showInputMessage="1" showErrorMessage="1" prompt="Proponer y escribir en una frase la estrategia para gestionar la debilidad, la oportunidad, la amenaza o la fortaleza.Usar verbo de acción en infinitivo._x000a_" sqref="G1" xr:uid="{00000000-0002-0000-0000-000000000000}"/>
    <dataValidation type="list" allowBlank="1" showInputMessage="1" showErrorMessage="1" sqref="B8" xr:uid="{00000000-0002-0000-0000-000001000000}">
      <formula1>"Estrategicos, Misionales, Apoyo, Evaluacion y Mejora"</formula1>
    </dataValidation>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7030A0"/>
    <pageSetUpPr fitToPage="1"/>
  </sheetPr>
  <dimension ref="B2:S43"/>
  <sheetViews>
    <sheetView showGridLines="0" zoomScale="70" zoomScaleNormal="70" workbookViewId="0">
      <selection activeCell="K11" sqref="K11:P11"/>
    </sheetView>
  </sheetViews>
  <sheetFormatPr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78"/>
      <c r="C3" s="79"/>
      <c r="D3" s="79"/>
      <c r="E3" s="79"/>
      <c r="F3" s="79"/>
      <c r="G3" s="79"/>
      <c r="H3" s="79"/>
      <c r="I3" s="80"/>
    </row>
    <row r="4" spans="2:19">
      <c r="B4" s="501" t="s">
        <v>433</v>
      </c>
      <c r="C4" s="502"/>
      <c r="D4" s="502"/>
      <c r="E4" s="503" t="s">
        <v>434</v>
      </c>
      <c r="F4" s="503"/>
      <c r="G4" s="503"/>
      <c r="H4" s="503"/>
      <c r="I4" s="504"/>
      <c r="Q4" s="505" t="s">
        <v>435</v>
      </c>
      <c r="R4" s="505"/>
    </row>
    <row r="5" spans="2:19">
      <c r="B5" s="501"/>
      <c r="C5" s="502"/>
      <c r="D5" s="502"/>
      <c r="E5" s="503"/>
      <c r="F5" s="503"/>
      <c r="G5" s="503"/>
      <c r="H5" s="503"/>
      <c r="I5" s="504"/>
      <c r="Q5" s="505"/>
      <c r="R5" s="505"/>
    </row>
    <row r="6" spans="2:19">
      <c r="B6" s="501"/>
      <c r="C6" s="502"/>
      <c r="D6" s="502"/>
      <c r="E6" s="503"/>
      <c r="F6" s="503"/>
      <c r="G6" s="503"/>
      <c r="H6" s="503"/>
      <c r="I6" s="504"/>
      <c r="Q6" s="505"/>
      <c r="R6" s="505"/>
    </row>
    <row r="7" spans="2:19" ht="15.75" thickBot="1">
      <c r="B7" s="81"/>
      <c r="I7" s="82"/>
    </row>
    <row r="8" spans="2:19" ht="62.25" customHeight="1" thickBot="1">
      <c r="B8" s="506" t="s">
        <v>380</v>
      </c>
      <c r="C8" s="507"/>
      <c r="D8" s="43" t="s">
        <v>436</v>
      </c>
      <c r="E8" s="44">
        <v>5</v>
      </c>
      <c r="F8" s="44">
        <v>10</v>
      </c>
      <c r="G8" s="44">
        <v>15</v>
      </c>
      <c r="H8" s="44">
        <v>20</v>
      </c>
      <c r="I8" s="83">
        <v>25</v>
      </c>
      <c r="K8" s="508" t="s">
        <v>437</v>
      </c>
      <c r="L8" s="509"/>
      <c r="M8" s="509"/>
      <c r="N8" s="509"/>
      <c r="O8" s="509"/>
      <c r="P8" s="510"/>
      <c r="Q8" s="511" t="s">
        <v>438</v>
      </c>
      <c r="R8" s="511"/>
      <c r="S8" s="9" t="s">
        <v>439</v>
      </c>
    </row>
    <row r="9" spans="2:19" ht="62.25" customHeight="1" thickBot="1">
      <c r="B9" s="506"/>
      <c r="C9" s="507"/>
      <c r="D9" s="43" t="s">
        <v>440</v>
      </c>
      <c r="E9" s="45">
        <v>4</v>
      </c>
      <c r="F9" s="45">
        <v>8</v>
      </c>
      <c r="G9" s="44">
        <v>12</v>
      </c>
      <c r="H9" s="44">
        <v>16</v>
      </c>
      <c r="I9" s="83">
        <v>20</v>
      </c>
      <c r="K9" s="512" t="s">
        <v>441</v>
      </c>
      <c r="L9" s="513"/>
      <c r="M9" s="513"/>
      <c r="N9" s="513"/>
      <c r="O9" s="513"/>
      <c r="P9" s="513"/>
      <c r="Q9" s="514" t="s">
        <v>442</v>
      </c>
      <c r="R9" s="515"/>
      <c r="S9" s="9" t="s">
        <v>443</v>
      </c>
    </row>
    <row r="10" spans="2:19" ht="62.25" customHeight="1" thickBot="1">
      <c r="B10" s="506"/>
      <c r="C10" s="507"/>
      <c r="D10" s="43" t="s">
        <v>444</v>
      </c>
      <c r="E10" s="45">
        <v>3</v>
      </c>
      <c r="F10" s="45">
        <v>6</v>
      </c>
      <c r="G10" s="45">
        <v>9</v>
      </c>
      <c r="H10" s="44">
        <v>12</v>
      </c>
      <c r="I10" s="83">
        <v>15</v>
      </c>
      <c r="K10" s="516" t="s">
        <v>404</v>
      </c>
      <c r="L10" s="517"/>
      <c r="M10" s="517"/>
      <c r="N10" s="517"/>
      <c r="O10" s="517"/>
      <c r="P10" s="517"/>
      <c r="Q10" s="511" t="s">
        <v>445</v>
      </c>
      <c r="R10" s="511"/>
      <c r="S10" s="9" t="s">
        <v>446</v>
      </c>
    </row>
    <row r="11" spans="2:19" ht="62.25" customHeight="1">
      <c r="B11" s="506"/>
      <c r="C11" s="507"/>
      <c r="D11" s="43" t="s">
        <v>447</v>
      </c>
      <c r="E11" s="46">
        <v>2</v>
      </c>
      <c r="F11" s="45">
        <v>4</v>
      </c>
      <c r="G11" s="45">
        <v>6</v>
      </c>
      <c r="H11" s="44">
        <v>8</v>
      </c>
      <c r="I11" s="83">
        <v>10</v>
      </c>
      <c r="K11" s="518" t="s">
        <v>448</v>
      </c>
      <c r="L11" s="519"/>
      <c r="M11" s="519"/>
      <c r="N11" s="519"/>
      <c r="O11" s="519"/>
      <c r="P11" s="519"/>
      <c r="Q11" s="511" t="s">
        <v>377</v>
      </c>
      <c r="R11" s="520"/>
      <c r="S11" s="9" t="s">
        <v>377</v>
      </c>
    </row>
    <row r="12" spans="2:19" ht="62.25" customHeight="1">
      <c r="B12" s="506"/>
      <c r="C12" s="507"/>
      <c r="D12" s="43" t="s">
        <v>449</v>
      </c>
      <c r="E12" s="46">
        <v>1</v>
      </c>
      <c r="F12" s="46">
        <v>2</v>
      </c>
      <c r="G12" s="45">
        <v>3</v>
      </c>
      <c r="H12" s="44">
        <v>4</v>
      </c>
      <c r="I12" s="83">
        <v>5</v>
      </c>
    </row>
    <row r="13" spans="2:19" ht="62.25" customHeight="1" thickBot="1">
      <c r="B13" s="84"/>
      <c r="C13" s="499" t="s">
        <v>450</v>
      </c>
      <c r="D13" s="500"/>
      <c r="E13" s="85" t="s">
        <v>451</v>
      </c>
      <c r="F13" s="85" t="s">
        <v>452</v>
      </c>
      <c r="G13" s="85" t="s">
        <v>453</v>
      </c>
      <c r="H13" s="85" t="s">
        <v>454</v>
      </c>
      <c r="I13" s="86" t="s">
        <v>455</v>
      </c>
    </row>
    <row r="17" spans="4:6">
      <c r="D17" s="9"/>
      <c r="E17" s="9"/>
      <c r="F17" s="9"/>
    </row>
    <row r="18" spans="4:6" ht="15.75">
      <c r="D18" s="14" t="s">
        <v>456</v>
      </c>
      <c r="E18" s="87" t="s">
        <v>448</v>
      </c>
      <c r="F18" s="87">
        <v>1</v>
      </c>
    </row>
    <row r="19" spans="4:6">
      <c r="D19" s="14" t="s">
        <v>457</v>
      </c>
      <c r="E19" s="14" t="s">
        <v>448</v>
      </c>
      <c r="F19" s="14">
        <v>2</v>
      </c>
    </row>
    <row r="20" spans="4:6">
      <c r="D20" s="14" t="s">
        <v>458</v>
      </c>
      <c r="E20" s="14" t="s">
        <v>404</v>
      </c>
      <c r="F20" s="14">
        <v>2</v>
      </c>
    </row>
    <row r="21" spans="4:6">
      <c r="D21" s="14" t="s">
        <v>459</v>
      </c>
      <c r="E21" s="14" t="s">
        <v>460</v>
      </c>
      <c r="F21" s="14">
        <v>3</v>
      </c>
    </row>
    <row r="22" spans="4:6">
      <c r="D22" s="14" t="s">
        <v>461</v>
      </c>
      <c r="E22" s="14" t="s">
        <v>437</v>
      </c>
      <c r="F22" s="14">
        <v>4</v>
      </c>
    </row>
    <row r="23" spans="4:6">
      <c r="D23" s="14" t="s">
        <v>462</v>
      </c>
      <c r="E23" s="14" t="s">
        <v>448</v>
      </c>
      <c r="F23" s="14">
        <v>1</v>
      </c>
    </row>
    <row r="24" spans="4:6">
      <c r="D24" s="14" t="s">
        <v>463</v>
      </c>
      <c r="E24" s="14" t="s">
        <v>404</v>
      </c>
      <c r="F24" s="14">
        <v>2</v>
      </c>
    </row>
    <row r="25" spans="4:6">
      <c r="D25" s="14" t="s">
        <v>464</v>
      </c>
      <c r="E25" s="14" t="s">
        <v>404</v>
      </c>
      <c r="F25" s="14">
        <v>2</v>
      </c>
    </row>
    <row r="26" spans="4:6">
      <c r="D26" s="14" t="s">
        <v>465</v>
      </c>
      <c r="E26" s="14" t="s">
        <v>441</v>
      </c>
      <c r="F26" s="14">
        <v>3</v>
      </c>
    </row>
    <row r="27" spans="4:6">
      <c r="D27" s="14" t="s">
        <v>466</v>
      </c>
      <c r="E27" s="14" t="s">
        <v>437</v>
      </c>
      <c r="F27" s="14">
        <v>4</v>
      </c>
    </row>
    <row r="28" spans="4:6">
      <c r="D28" s="14" t="s">
        <v>467</v>
      </c>
      <c r="E28" s="14" t="s">
        <v>404</v>
      </c>
      <c r="F28" s="14">
        <v>2</v>
      </c>
    </row>
    <row r="29" spans="4:6">
      <c r="D29" s="14" t="s">
        <v>468</v>
      </c>
      <c r="E29" s="14" t="s">
        <v>404</v>
      </c>
      <c r="F29" s="14">
        <v>2</v>
      </c>
    </row>
    <row r="30" spans="4:6">
      <c r="D30" s="14" t="s">
        <v>469</v>
      </c>
      <c r="E30" s="14" t="s">
        <v>404</v>
      </c>
      <c r="F30" s="14">
        <v>2</v>
      </c>
    </row>
    <row r="31" spans="4:6">
      <c r="D31" s="14" t="s">
        <v>470</v>
      </c>
      <c r="E31" s="14" t="s">
        <v>441</v>
      </c>
      <c r="F31" s="14">
        <v>3</v>
      </c>
    </row>
    <row r="32" spans="4:6">
      <c r="D32" s="14" t="s">
        <v>471</v>
      </c>
      <c r="E32" s="14" t="s">
        <v>437</v>
      </c>
      <c r="F32" s="14">
        <v>4</v>
      </c>
    </row>
    <row r="33" spans="4:6">
      <c r="D33" s="14" t="s">
        <v>472</v>
      </c>
      <c r="E33" s="14" t="s">
        <v>404</v>
      </c>
      <c r="F33" s="14">
        <v>2</v>
      </c>
    </row>
    <row r="34" spans="4:6">
      <c r="D34" s="14" t="s">
        <v>473</v>
      </c>
      <c r="E34" s="14" t="s">
        <v>404</v>
      </c>
      <c r="F34" s="14">
        <v>2</v>
      </c>
    </row>
    <row r="35" spans="4:6">
      <c r="D35" s="14" t="s">
        <v>474</v>
      </c>
      <c r="E35" s="14" t="s">
        <v>441</v>
      </c>
      <c r="F35" s="14">
        <v>3</v>
      </c>
    </row>
    <row r="36" spans="4:6">
      <c r="D36" s="14" t="s">
        <v>475</v>
      </c>
      <c r="E36" s="14" t="s">
        <v>441</v>
      </c>
      <c r="F36" s="14">
        <v>3</v>
      </c>
    </row>
    <row r="37" spans="4:6">
      <c r="D37" s="14" t="s">
        <v>476</v>
      </c>
      <c r="E37" s="14" t="s">
        <v>437</v>
      </c>
      <c r="F37" s="14">
        <v>4</v>
      </c>
    </row>
    <row r="38" spans="4:6">
      <c r="D38" s="14" t="s">
        <v>477</v>
      </c>
      <c r="E38" s="14" t="s">
        <v>441</v>
      </c>
      <c r="F38" s="14">
        <v>3</v>
      </c>
    </row>
    <row r="39" spans="4:6">
      <c r="D39" s="14" t="s">
        <v>478</v>
      </c>
      <c r="E39" s="14" t="s">
        <v>441</v>
      </c>
      <c r="F39" s="14">
        <v>3</v>
      </c>
    </row>
    <row r="40" spans="4:6">
      <c r="D40" s="14" t="s">
        <v>479</v>
      </c>
      <c r="E40" s="14" t="s">
        <v>441</v>
      </c>
      <c r="F40" s="14">
        <v>3</v>
      </c>
    </row>
    <row r="41" spans="4:6">
      <c r="D41" s="14" t="s">
        <v>480</v>
      </c>
      <c r="E41" s="14" t="s">
        <v>441</v>
      </c>
      <c r="F41" s="14">
        <v>3</v>
      </c>
    </row>
    <row r="42" spans="4:6">
      <c r="D42" s="14" t="s">
        <v>481</v>
      </c>
      <c r="E42" s="14" t="s">
        <v>437</v>
      </c>
      <c r="F42" s="14">
        <v>4</v>
      </c>
    </row>
    <row r="43" spans="4:6">
      <c r="D43" s="9"/>
      <c r="E43" s="9"/>
      <c r="F43" s="9"/>
    </row>
  </sheetData>
  <mergeCells count="13">
    <mergeCell ref="C13:D13"/>
    <mergeCell ref="B4:D6"/>
    <mergeCell ref="E4:I6"/>
    <mergeCell ref="Q4:R6"/>
    <mergeCell ref="B8:C12"/>
    <mergeCell ref="K8:P8"/>
    <mergeCell ref="Q8:R8"/>
    <mergeCell ref="K9:P9"/>
    <mergeCell ref="Q9:R9"/>
    <mergeCell ref="K10:P10"/>
    <mergeCell ref="Q10:R10"/>
    <mergeCell ref="K11:P11"/>
    <mergeCell ref="Q11:R11"/>
  </mergeCells>
  <printOptions horizontalCentered="1"/>
  <pageMargins left="0.70866141732283472" right="0.70866141732283472" top="0.74803149606299213" bottom="0.74803149606299213" header="0.31496062992125984" footer="0.31496062992125984"/>
  <pageSetup scale="48" fitToHeight="0" orientation="landscape" horizontalDpi="4294967294"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39997558519241921"/>
    <pageSetUpPr fitToPage="1"/>
  </sheetPr>
  <dimension ref="A1:JK68"/>
  <sheetViews>
    <sheetView showGridLines="0" zoomScale="80" zoomScaleNormal="80" workbookViewId="0">
      <selection activeCell="N69" sqref="A69:XFD98"/>
    </sheetView>
  </sheetViews>
  <sheetFormatPr defaultColWidth="11.42578125" defaultRowHeight="15"/>
  <cols>
    <col min="1" max="1" width="18.42578125" style="4" customWidth="1"/>
    <col min="2" max="2" width="35.85546875" style="4" customWidth="1"/>
    <col min="3" max="3" width="40.28515625" customWidth="1"/>
    <col min="4" max="4" width="16.85546875" style="75"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16.5" customHeight="1">
      <c r="A1" s="279"/>
      <c r="B1" s="279"/>
      <c r="C1" s="533"/>
      <c r="D1" s="533"/>
      <c r="E1" s="533"/>
      <c r="F1" s="533"/>
      <c r="G1" s="533"/>
      <c r="H1" s="533"/>
      <c r="I1" s="533"/>
      <c r="J1" s="533"/>
      <c r="K1" s="533"/>
      <c r="L1" s="534"/>
      <c r="M1" s="535"/>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49.5" customHeight="1">
      <c r="A2" s="279"/>
      <c r="B2" s="279"/>
      <c r="C2" s="533"/>
      <c r="D2" s="533"/>
      <c r="E2" s="533"/>
      <c r="F2" s="533"/>
      <c r="G2" s="533"/>
      <c r="H2" s="533"/>
      <c r="I2" s="533"/>
      <c r="J2" s="533"/>
      <c r="K2" s="533"/>
      <c r="L2" s="534"/>
      <c r="M2" s="535"/>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0.9" customHeight="1">
      <c r="A3" s="399" t="s">
        <v>266</v>
      </c>
      <c r="B3" s="399"/>
      <c r="C3" s="490" t="s">
        <v>5</v>
      </c>
      <c r="D3" s="490"/>
      <c r="E3" s="490"/>
      <c r="F3" s="490"/>
      <c r="G3" s="490"/>
      <c r="H3" s="490"/>
      <c r="I3" s="490"/>
      <c r="J3" s="490"/>
      <c r="K3" s="490"/>
      <c r="L3" s="490"/>
      <c r="M3" s="49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399" t="s">
        <v>267</v>
      </c>
      <c r="B4" s="399"/>
      <c r="C4" s="489" t="s">
        <v>482</v>
      </c>
      <c r="D4" s="489"/>
      <c r="E4" s="489"/>
      <c r="F4" s="489"/>
      <c r="G4" s="489"/>
      <c r="H4" s="489"/>
      <c r="I4" s="489"/>
      <c r="J4" s="489"/>
      <c r="K4" s="489"/>
      <c r="L4" s="489"/>
      <c r="M4" s="489"/>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0.9" customHeight="1" thickBot="1">
      <c r="A5" s="399" t="s">
        <v>269</v>
      </c>
      <c r="B5" s="399"/>
      <c r="C5" s="419" t="s">
        <v>363</v>
      </c>
      <c r="D5" s="552"/>
      <c r="E5" s="552"/>
      <c r="F5" s="552"/>
      <c r="G5" s="552"/>
      <c r="H5" s="552"/>
      <c r="I5" s="552"/>
      <c r="J5" s="552"/>
      <c r="K5" s="552"/>
      <c r="L5" s="552"/>
      <c r="M5" s="553"/>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47" t="s">
        <v>483</v>
      </c>
      <c r="B6" s="548"/>
      <c r="C6" s="549"/>
      <c r="D6" s="550" t="s">
        <v>484</v>
      </c>
      <c r="E6" s="550"/>
      <c r="F6" s="550"/>
      <c r="G6" s="551" t="s">
        <v>485</v>
      </c>
      <c r="H6" s="542" t="s">
        <v>486</v>
      </c>
      <c r="I6" s="544" t="s">
        <v>487</v>
      </c>
      <c r="J6" s="545"/>
      <c r="K6" s="544" t="s">
        <v>488</v>
      </c>
      <c r="L6" s="545"/>
      <c r="M6" s="546" t="s">
        <v>489</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40</v>
      </c>
      <c r="B7" s="27" t="s">
        <v>208</v>
      </c>
      <c r="C7" s="27" t="s">
        <v>210</v>
      </c>
      <c r="D7" s="20" t="s">
        <v>220</v>
      </c>
      <c r="E7" s="20" t="s">
        <v>490</v>
      </c>
      <c r="F7" s="20" t="s">
        <v>491</v>
      </c>
      <c r="G7" s="551"/>
      <c r="H7" s="543"/>
      <c r="I7" s="21" t="s">
        <v>492</v>
      </c>
      <c r="J7" s="21" t="s">
        <v>493</v>
      </c>
      <c r="K7" s="21" t="s">
        <v>494</v>
      </c>
      <c r="L7" s="21" t="s">
        <v>495</v>
      </c>
      <c r="M7" s="546"/>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36"/>
      <c r="B8" s="537"/>
      <c r="C8" s="537"/>
      <c r="D8" s="537"/>
      <c r="E8" s="537"/>
      <c r="F8" s="537"/>
      <c r="G8" s="537"/>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38">
        <f>'7- Mapa Final'!A10</f>
        <v>1</v>
      </c>
      <c r="B9" s="532" t="str">
        <f>'7- Mapa Final'!B10</f>
        <v xml:space="preserve">Incumplimiento de los requisitos legales del SG-SST </v>
      </c>
      <c r="C9" s="532" t="str">
        <f>'7- Mapa Final'!C10</f>
        <v>No implementar dentro de los tiempos legales el SSST o implementarlo en forma parcial</v>
      </c>
      <c r="D9" s="530" t="str">
        <f>'7- Mapa Final'!J10</f>
        <v>Media - 3</v>
      </c>
      <c r="E9" s="531" t="str">
        <f>'7- Mapa Final'!K10</f>
        <v>Moderado - 3</v>
      </c>
      <c r="F9" s="541" t="str">
        <f>'7- Mapa Final'!M10</f>
        <v>Moderado - 9</v>
      </c>
      <c r="G9" s="390" t="s">
        <v>377</v>
      </c>
      <c r="H9" s="539"/>
      <c r="I9" s="539"/>
      <c r="J9" s="539"/>
      <c r="K9" s="539"/>
      <c r="L9" s="539"/>
      <c r="M9" s="540"/>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24"/>
      <c r="B10" s="525"/>
      <c r="C10" s="525"/>
      <c r="D10" s="527"/>
      <c r="E10" s="529"/>
      <c r="F10" s="523"/>
      <c r="G10" s="391"/>
      <c r="H10" s="521"/>
      <c r="I10" s="521"/>
      <c r="J10" s="521"/>
      <c r="K10" s="521"/>
      <c r="L10" s="521"/>
      <c r="M10" s="522"/>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24"/>
      <c r="B11" s="525"/>
      <c r="C11" s="525"/>
      <c r="D11" s="527"/>
      <c r="E11" s="529"/>
      <c r="F11" s="523"/>
      <c r="G11" s="391"/>
      <c r="H11" s="521"/>
      <c r="I11" s="521"/>
      <c r="J11" s="521"/>
      <c r="K11" s="521"/>
      <c r="L11" s="521"/>
      <c r="M11" s="522"/>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24"/>
      <c r="B12" s="525"/>
      <c r="C12" s="525"/>
      <c r="D12" s="527"/>
      <c r="E12" s="529"/>
      <c r="F12" s="523"/>
      <c r="G12" s="391"/>
      <c r="H12" s="521"/>
      <c r="I12" s="521"/>
      <c r="J12" s="521"/>
      <c r="K12" s="521"/>
      <c r="L12" s="521"/>
      <c r="M12" s="522"/>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24"/>
      <c r="B13" s="525"/>
      <c r="C13" s="525"/>
      <c r="D13" s="527"/>
      <c r="E13" s="529"/>
      <c r="F13" s="523"/>
      <c r="G13" s="391"/>
      <c r="H13" s="521"/>
      <c r="I13" s="521"/>
      <c r="J13" s="521"/>
      <c r="K13" s="521"/>
      <c r="L13" s="521"/>
      <c r="M13" s="522"/>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24"/>
      <c r="B14" s="525"/>
      <c r="C14" s="525"/>
      <c r="D14" s="527"/>
      <c r="E14" s="529"/>
      <c r="F14" s="523"/>
      <c r="G14" s="391"/>
      <c r="H14" s="521"/>
      <c r="I14" s="521"/>
      <c r="J14" s="521"/>
      <c r="K14" s="521"/>
      <c r="L14" s="521"/>
      <c r="M14" s="522"/>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24"/>
      <c r="B15" s="525"/>
      <c r="C15" s="525"/>
      <c r="D15" s="527"/>
      <c r="E15" s="529"/>
      <c r="F15" s="523"/>
      <c r="G15" s="391"/>
      <c r="H15" s="521"/>
      <c r="I15" s="521"/>
      <c r="J15" s="521"/>
      <c r="K15" s="521"/>
      <c r="L15" s="521"/>
      <c r="M15" s="522"/>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24"/>
      <c r="B16" s="525"/>
      <c r="C16" s="525"/>
      <c r="D16" s="527"/>
      <c r="E16" s="529"/>
      <c r="F16" s="523"/>
      <c r="G16" s="391"/>
      <c r="H16" s="521"/>
      <c r="I16" s="521"/>
      <c r="J16" s="521"/>
      <c r="K16" s="521"/>
      <c r="L16" s="521"/>
      <c r="M16" s="522"/>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24"/>
      <c r="B17" s="525"/>
      <c r="C17" s="525"/>
      <c r="D17" s="527"/>
      <c r="E17" s="529"/>
      <c r="F17" s="523"/>
      <c r="G17" s="391"/>
      <c r="H17" s="521"/>
      <c r="I17" s="521"/>
      <c r="J17" s="521"/>
      <c r="K17" s="521"/>
      <c r="L17" s="521"/>
      <c r="M17" s="522"/>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c r="A18" s="524"/>
      <c r="B18" s="525"/>
      <c r="C18" s="525"/>
      <c r="D18" s="527"/>
      <c r="E18" s="529"/>
      <c r="F18" s="523"/>
      <c r="G18" s="391"/>
      <c r="H18" s="521"/>
      <c r="I18" s="521"/>
      <c r="J18" s="521"/>
      <c r="K18" s="521"/>
      <c r="L18" s="521"/>
      <c r="M18" s="522"/>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 r="A19" s="524">
        <f>'7- Mapa Final'!A20</f>
        <v>2</v>
      </c>
      <c r="B19" s="525" t="str">
        <f>'7- Mapa Final'!B20</f>
        <v>Incumplimiento Plan Trabajo de SG-SST</v>
      </c>
      <c r="C19" s="525" t="str">
        <f>'7- Mapa Final'!C20</f>
        <v>Posibilidad de incumplimiento de las metas establecidas por omisión en la ejecución de actividades del plan anual de SST.</v>
      </c>
      <c r="D19" s="526" t="str">
        <f>'7- Mapa Final'!J20</f>
        <v>Muy Baja - 1</v>
      </c>
      <c r="E19" s="528" t="str">
        <f>'7- Mapa Final'!K20</f>
        <v>Moderado - 3</v>
      </c>
      <c r="F19" s="523" t="str">
        <f>'7- Mapa Final'!M20</f>
        <v>Moderado - 3</v>
      </c>
      <c r="G19" s="391"/>
      <c r="H19" s="521"/>
      <c r="I19" s="521"/>
      <c r="J19" s="521"/>
      <c r="K19" s="521"/>
      <c r="L19" s="521"/>
      <c r="M19" s="522"/>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24"/>
      <c r="B20" s="525"/>
      <c r="C20" s="525"/>
      <c r="D20" s="527"/>
      <c r="E20" s="529"/>
      <c r="F20" s="523"/>
      <c r="G20" s="391"/>
      <c r="H20" s="521"/>
      <c r="I20" s="521"/>
      <c r="J20" s="521"/>
      <c r="K20" s="521"/>
      <c r="L20" s="521"/>
      <c r="M20" s="522"/>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24"/>
      <c r="B21" s="525"/>
      <c r="C21" s="525"/>
      <c r="D21" s="527"/>
      <c r="E21" s="529"/>
      <c r="F21" s="523"/>
      <c r="G21" s="391"/>
      <c r="H21" s="521"/>
      <c r="I21" s="521"/>
      <c r="J21" s="521"/>
      <c r="K21" s="521"/>
      <c r="L21" s="521"/>
      <c r="M21" s="522"/>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24"/>
      <c r="B22" s="525"/>
      <c r="C22" s="525"/>
      <c r="D22" s="527"/>
      <c r="E22" s="529"/>
      <c r="F22" s="523"/>
      <c r="G22" s="391"/>
      <c r="H22" s="521"/>
      <c r="I22" s="521"/>
      <c r="J22" s="521"/>
      <c r="K22" s="521"/>
      <c r="L22" s="521"/>
      <c r="M22" s="522"/>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24"/>
      <c r="B23" s="525"/>
      <c r="C23" s="525"/>
      <c r="D23" s="527"/>
      <c r="E23" s="529"/>
      <c r="F23" s="523"/>
      <c r="G23" s="391"/>
      <c r="H23" s="521"/>
      <c r="I23" s="521"/>
      <c r="J23" s="521"/>
      <c r="K23" s="521"/>
      <c r="L23" s="521"/>
      <c r="M23" s="522"/>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24"/>
      <c r="B24" s="525"/>
      <c r="C24" s="525"/>
      <c r="D24" s="527"/>
      <c r="E24" s="529"/>
      <c r="F24" s="523"/>
      <c r="G24" s="391"/>
      <c r="H24" s="521"/>
      <c r="I24" s="521"/>
      <c r="J24" s="521"/>
      <c r="K24" s="521"/>
      <c r="L24" s="521"/>
      <c r="M24" s="522"/>
      <c r="N24" s="26"/>
      <c r="O24" s="26"/>
    </row>
    <row r="25" spans="1:169">
      <c r="A25" s="524"/>
      <c r="B25" s="525"/>
      <c r="C25" s="525"/>
      <c r="D25" s="527"/>
      <c r="E25" s="529"/>
      <c r="F25" s="523"/>
      <c r="G25" s="391"/>
      <c r="H25" s="521"/>
      <c r="I25" s="521"/>
      <c r="J25" s="521"/>
      <c r="K25" s="521"/>
      <c r="L25" s="521"/>
      <c r="M25" s="522"/>
      <c r="N25" s="26"/>
      <c r="O25" s="26"/>
    </row>
    <row r="26" spans="1:169">
      <c r="A26" s="524"/>
      <c r="B26" s="525"/>
      <c r="C26" s="525"/>
      <c r="D26" s="527"/>
      <c r="E26" s="529"/>
      <c r="F26" s="523"/>
      <c r="G26" s="391"/>
      <c r="H26" s="521"/>
      <c r="I26" s="521"/>
      <c r="J26" s="521"/>
      <c r="K26" s="521"/>
      <c r="L26" s="521"/>
      <c r="M26" s="522"/>
      <c r="N26" s="26"/>
      <c r="O26" s="26"/>
    </row>
    <row r="27" spans="1:169">
      <c r="A27" s="524"/>
      <c r="B27" s="525"/>
      <c r="C27" s="525"/>
      <c r="D27" s="527"/>
      <c r="E27" s="529"/>
      <c r="F27" s="523"/>
      <c r="G27" s="391"/>
      <c r="H27" s="521"/>
      <c r="I27" s="521"/>
      <c r="J27" s="521"/>
      <c r="K27" s="521"/>
      <c r="L27" s="521"/>
      <c r="M27" s="522"/>
      <c r="N27" s="26"/>
      <c r="O27" s="26"/>
    </row>
    <row r="28" spans="1:169">
      <c r="A28" s="524"/>
      <c r="B28" s="525"/>
      <c r="C28" s="525"/>
      <c r="D28" s="527"/>
      <c r="E28" s="529"/>
      <c r="F28" s="523"/>
      <c r="G28" s="391"/>
      <c r="H28" s="521"/>
      <c r="I28" s="521"/>
      <c r="J28" s="521"/>
      <c r="K28" s="521"/>
      <c r="L28" s="521"/>
      <c r="M28" s="522"/>
      <c r="N28" s="26"/>
      <c r="O28" s="26"/>
    </row>
    <row r="29" spans="1:169" s="18" customFormat="1" ht="12.75">
      <c r="A29" s="524">
        <f>'7- Mapa Final'!A30</f>
        <v>3</v>
      </c>
      <c r="B29" s="525" t="str">
        <f>'7- Mapa Final'!B30</f>
        <v xml:space="preserve">Aumento de Accidentes de trabajo y enfermedades laborales o salud pública </v>
      </c>
      <c r="C29" s="525"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26" t="str">
        <f>'7- Mapa Final'!J30</f>
        <v>Muy Baja - 1</v>
      </c>
      <c r="E29" s="528" t="str">
        <f>'7- Mapa Final'!K30</f>
        <v>Moderado - 3</v>
      </c>
      <c r="F29" s="523" t="str">
        <f>'7- Mapa Final'!M30</f>
        <v>Moderado - 3</v>
      </c>
      <c r="G29" s="391"/>
      <c r="H29" s="521"/>
      <c r="I29" s="521"/>
      <c r="J29" s="521"/>
      <c r="K29" s="521"/>
      <c r="L29" s="521"/>
      <c r="M29" s="522"/>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524"/>
      <c r="B30" s="525"/>
      <c r="C30" s="525"/>
      <c r="D30" s="527"/>
      <c r="E30" s="529"/>
      <c r="F30" s="523"/>
      <c r="G30" s="391"/>
      <c r="H30" s="521"/>
      <c r="I30" s="521"/>
      <c r="J30" s="521"/>
      <c r="K30" s="521"/>
      <c r="L30" s="521"/>
      <c r="M30" s="522"/>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24"/>
      <c r="B31" s="525"/>
      <c r="C31" s="525"/>
      <c r="D31" s="527"/>
      <c r="E31" s="529"/>
      <c r="F31" s="523"/>
      <c r="G31" s="391"/>
      <c r="H31" s="521"/>
      <c r="I31" s="521"/>
      <c r="J31" s="521"/>
      <c r="K31" s="521"/>
      <c r="L31" s="521"/>
      <c r="M31" s="522"/>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24"/>
      <c r="B32" s="525"/>
      <c r="C32" s="525"/>
      <c r="D32" s="527"/>
      <c r="E32" s="529"/>
      <c r="F32" s="523"/>
      <c r="G32" s="391"/>
      <c r="H32" s="521"/>
      <c r="I32" s="521"/>
      <c r="J32" s="521"/>
      <c r="K32" s="521"/>
      <c r="L32" s="521"/>
      <c r="M32" s="522"/>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24"/>
      <c r="B33" s="525"/>
      <c r="C33" s="525"/>
      <c r="D33" s="527"/>
      <c r="E33" s="529"/>
      <c r="F33" s="523"/>
      <c r="G33" s="391"/>
      <c r="H33" s="521"/>
      <c r="I33" s="521"/>
      <c r="J33" s="521"/>
      <c r="K33" s="521"/>
      <c r="L33" s="521"/>
      <c r="M33" s="522"/>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24"/>
      <c r="B34" s="525"/>
      <c r="C34" s="525"/>
      <c r="D34" s="527"/>
      <c r="E34" s="529"/>
      <c r="F34" s="523"/>
      <c r="G34" s="391"/>
      <c r="H34" s="521"/>
      <c r="I34" s="521"/>
      <c r="J34" s="521"/>
      <c r="K34" s="521"/>
      <c r="L34" s="521"/>
      <c r="M34" s="522"/>
      <c r="N34" s="26"/>
      <c r="O34" s="26"/>
    </row>
    <row r="35" spans="1:169">
      <c r="A35" s="524"/>
      <c r="B35" s="525"/>
      <c r="C35" s="525"/>
      <c r="D35" s="527"/>
      <c r="E35" s="529"/>
      <c r="F35" s="523"/>
      <c r="G35" s="391"/>
      <c r="H35" s="521"/>
      <c r="I35" s="521"/>
      <c r="J35" s="521"/>
      <c r="K35" s="521"/>
      <c r="L35" s="521"/>
      <c r="M35" s="522"/>
      <c r="N35" s="26"/>
      <c r="O35" s="26"/>
    </row>
    <row r="36" spans="1:169">
      <c r="A36" s="524"/>
      <c r="B36" s="525"/>
      <c r="C36" s="525"/>
      <c r="D36" s="527"/>
      <c r="E36" s="529"/>
      <c r="F36" s="523"/>
      <c r="G36" s="391"/>
      <c r="H36" s="521"/>
      <c r="I36" s="521"/>
      <c r="J36" s="521"/>
      <c r="K36" s="521"/>
      <c r="L36" s="521"/>
      <c r="M36" s="522"/>
      <c r="N36" s="26"/>
      <c r="O36" s="26"/>
    </row>
    <row r="37" spans="1:169">
      <c r="A37" s="524"/>
      <c r="B37" s="525"/>
      <c r="C37" s="525"/>
      <c r="D37" s="527"/>
      <c r="E37" s="529"/>
      <c r="F37" s="523"/>
      <c r="G37" s="391"/>
      <c r="H37" s="521"/>
      <c r="I37" s="521"/>
      <c r="J37" s="521"/>
      <c r="K37" s="521"/>
      <c r="L37" s="521"/>
      <c r="M37" s="522"/>
      <c r="N37" s="26"/>
      <c r="O37" s="26"/>
    </row>
    <row r="38" spans="1:169">
      <c r="A38" s="524"/>
      <c r="B38" s="525"/>
      <c r="C38" s="525"/>
      <c r="D38" s="527"/>
      <c r="E38" s="529"/>
      <c r="F38" s="523"/>
      <c r="G38" s="391"/>
      <c r="H38" s="521"/>
      <c r="I38" s="521"/>
      <c r="J38" s="521"/>
      <c r="K38" s="521"/>
      <c r="L38" s="521"/>
      <c r="M38" s="522"/>
      <c r="N38" s="26"/>
      <c r="O38" s="26"/>
    </row>
    <row r="39" spans="1:169" s="18" customFormat="1" ht="12.75">
      <c r="A39" s="524">
        <f>'7- Mapa Final'!A40</f>
        <v>4</v>
      </c>
      <c r="B39" s="525" t="str">
        <f>'7- Mapa Final'!B40</f>
        <v>Recibir dádivas o beneficios a nombre propio o de terceros para  desviar recursos, no presentar o presentar reportes con información no veraz</v>
      </c>
      <c r="C39" s="525" t="str">
        <f>'7- Mapa Final'!C40</f>
        <v xml:space="preserve">Se favorece indebidamente a un servidor judicial a través de la validación del  reporte de accidentes de trabajo ante la Administradora de Riesgos Laborales </v>
      </c>
      <c r="D39" s="526" t="str">
        <f>'7- Mapa Final'!J40</f>
        <v>Muy Baja - 1</v>
      </c>
      <c r="E39" s="528" t="str">
        <f>'7- Mapa Final'!K40</f>
        <v>Moderado - 3</v>
      </c>
      <c r="F39" s="523" t="str">
        <f>'7- Mapa Final'!M40</f>
        <v>Moderado - 3</v>
      </c>
      <c r="G39" s="391"/>
      <c r="H39" s="521"/>
      <c r="I39" s="521"/>
      <c r="J39" s="521"/>
      <c r="K39" s="521"/>
      <c r="L39" s="521"/>
      <c r="M39" s="522"/>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24"/>
      <c r="B40" s="525"/>
      <c r="C40" s="525"/>
      <c r="D40" s="527"/>
      <c r="E40" s="529"/>
      <c r="F40" s="523"/>
      <c r="G40" s="391"/>
      <c r="H40" s="521"/>
      <c r="I40" s="521"/>
      <c r="J40" s="521"/>
      <c r="K40" s="521"/>
      <c r="L40" s="521"/>
      <c r="M40" s="522"/>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24"/>
      <c r="B41" s="525"/>
      <c r="C41" s="525"/>
      <c r="D41" s="527"/>
      <c r="E41" s="529"/>
      <c r="F41" s="523"/>
      <c r="G41" s="391"/>
      <c r="H41" s="521"/>
      <c r="I41" s="521"/>
      <c r="J41" s="521"/>
      <c r="K41" s="521"/>
      <c r="L41" s="521"/>
      <c r="M41" s="522"/>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24"/>
      <c r="B42" s="525"/>
      <c r="C42" s="525"/>
      <c r="D42" s="527"/>
      <c r="E42" s="529"/>
      <c r="F42" s="523"/>
      <c r="G42" s="391"/>
      <c r="H42" s="521"/>
      <c r="I42" s="521"/>
      <c r="J42" s="521"/>
      <c r="K42" s="521"/>
      <c r="L42" s="521"/>
      <c r="M42" s="522"/>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24"/>
      <c r="B43" s="525"/>
      <c r="C43" s="525"/>
      <c r="D43" s="527"/>
      <c r="E43" s="529"/>
      <c r="F43" s="523"/>
      <c r="G43" s="391"/>
      <c r="H43" s="521"/>
      <c r="I43" s="521"/>
      <c r="J43" s="521"/>
      <c r="K43" s="521"/>
      <c r="L43" s="521"/>
      <c r="M43" s="522"/>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24"/>
      <c r="B44" s="525"/>
      <c r="C44" s="525"/>
      <c r="D44" s="527"/>
      <c r="E44" s="529"/>
      <c r="F44" s="523"/>
      <c r="G44" s="391"/>
      <c r="H44" s="521"/>
      <c r="I44" s="521"/>
      <c r="J44" s="521"/>
      <c r="K44" s="521"/>
      <c r="L44" s="521"/>
      <c r="M44" s="522"/>
      <c r="N44" s="26"/>
      <c r="O44" s="26"/>
    </row>
    <row r="45" spans="1:169">
      <c r="A45" s="524"/>
      <c r="B45" s="525"/>
      <c r="C45" s="525"/>
      <c r="D45" s="527"/>
      <c r="E45" s="529"/>
      <c r="F45" s="523"/>
      <c r="G45" s="391"/>
      <c r="H45" s="521"/>
      <c r="I45" s="521"/>
      <c r="J45" s="521"/>
      <c r="K45" s="521"/>
      <c r="L45" s="521"/>
      <c r="M45" s="522"/>
      <c r="N45" s="26"/>
      <c r="O45" s="26"/>
    </row>
    <row r="46" spans="1:169">
      <c r="A46" s="524"/>
      <c r="B46" s="525"/>
      <c r="C46" s="525"/>
      <c r="D46" s="527"/>
      <c r="E46" s="529"/>
      <c r="F46" s="523"/>
      <c r="G46" s="391"/>
      <c r="H46" s="521"/>
      <c r="I46" s="521"/>
      <c r="J46" s="521"/>
      <c r="K46" s="521"/>
      <c r="L46" s="521"/>
      <c r="M46" s="522"/>
      <c r="N46" s="26"/>
      <c r="O46" s="26"/>
    </row>
    <row r="47" spans="1:169">
      <c r="A47" s="524"/>
      <c r="B47" s="525"/>
      <c r="C47" s="525"/>
      <c r="D47" s="527"/>
      <c r="E47" s="529"/>
      <c r="F47" s="523"/>
      <c r="G47" s="391"/>
      <c r="H47" s="521"/>
      <c r="I47" s="521"/>
      <c r="J47" s="521"/>
      <c r="K47" s="521"/>
      <c r="L47" s="521"/>
      <c r="M47" s="522"/>
      <c r="N47" s="26"/>
      <c r="O47" s="26"/>
    </row>
    <row r="48" spans="1:169">
      <c r="A48" s="524"/>
      <c r="B48" s="525"/>
      <c r="C48" s="525"/>
      <c r="D48" s="527"/>
      <c r="E48" s="529"/>
      <c r="F48" s="523"/>
      <c r="G48" s="391"/>
      <c r="H48" s="521"/>
      <c r="I48" s="521"/>
      <c r="J48" s="521"/>
      <c r="K48" s="521"/>
      <c r="L48" s="521"/>
      <c r="M48" s="522"/>
      <c r="N48" s="26"/>
      <c r="O48" s="26"/>
    </row>
    <row r="49" spans="1:169" s="18" customFormat="1" ht="12.75">
      <c r="A49" s="524">
        <f>'7- Mapa Final'!A50</f>
        <v>5</v>
      </c>
      <c r="B49" s="525"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25" t="str">
        <f>'7- Mapa Final'!C50</f>
        <v>Cuando  se direccionan los requisitos habilitanes y/o técnicos para favorecer  indebidamente  a ciertos proponentes</v>
      </c>
      <c r="D49" s="526" t="str">
        <f>'7- Mapa Final'!J50</f>
        <v>Muy Baja - 1</v>
      </c>
      <c r="E49" s="528" t="str">
        <f>'7- Mapa Final'!K50</f>
        <v>Mayor - 4</v>
      </c>
      <c r="F49" s="523" t="str">
        <f>'7- Mapa Final'!M50</f>
        <v>Alto  - 4</v>
      </c>
      <c r="G49" s="391"/>
      <c r="H49" s="521"/>
      <c r="I49" s="521"/>
      <c r="J49" s="521"/>
      <c r="K49" s="521"/>
      <c r="L49" s="521"/>
      <c r="M49" s="522"/>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24"/>
      <c r="B50" s="525"/>
      <c r="C50" s="525"/>
      <c r="D50" s="527"/>
      <c r="E50" s="529"/>
      <c r="F50" s="523"/>
      <c r="G50" s="391"/>
      <c r="H50" s="521"/>
      <c r="I50" s="521"/>
      <c r="J50" s="521"/>
      <c r="K50" s="521"/>
      <c r="L50" s="521"/>
      <c r="M50" s="522"/>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24"/>
      <c r="B51" s="525"/>
      <c r="C51" s="525"/>
      <c r="D51" s="527"/>
      <c r="E51" s="529"/>
      <c r="F51" s="523"/>
      <c r="G51" s="391"/>
      <c r="H51" s="521"/>
      <c r="I51" s="521"/>
      <c r="J51" s="521"/>
      <c r="K51" s="521"/>
      <c r="L51" s="521"/>
      <c r="M51" s="522"/>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24"/>
      <c r="B52" s="525"/>
      <c r="C52" s="525"/>
      <c r="D52" s="527"/>
      <c r="E52" s="529"/>
      <c r="F52" s="523"/>
      <c r="G52" s="391"/>
      <c r="H52" s="521"/>
      <c r="I52" s="521"/>
      <c r="J52" s="521"/>
      <c r="K52" s="521"/>
      <c r="L52" s="521"/>
      <c r="M52" s="522"/>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24"/>
      <c r="B53" s="525"/>
      <c r="C53" s="525"/>
      <c r="D53" s="527"/>
      <c r="E53" s="529"/>
      <c r="F53" s="523"/>
      <c r="G53" s="391"/>
      <c r="H53" s="521"/>
      <c r="I53" s="521"/>
      <c r="J53" s="521"/>
      <c r="K53" s="521"/>
      <c r="L53" s="521"/>
      <c r="M53" s="522"/>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24"/>
      <c r="B54" s="525"/>
      <c r="C54" s="525"/>
      <c r="D54" s="527"/>
      <c r="E54" s="529"/>
      <c r="F54" s="523"/>
      <c r="G54" s="391"/>
      <c r="H54" s="521"/>
      <c r="I54" s="521"/>
      <c r="J54" s="521"/>
      <c r="K54" s="521"/>
      <c r="L54" s="521"/>
      <c r="M54" s="522"/>
      <c r="N54" s="26"/>
      <c r="O54" s="26"/>
    </row>
    <row r="55" spans="1:169">
      <c r="A55" s="524"/>
      <c r="B55" s="525"/>
      <c r="C55" s="525"/>
      <c r="D55" s="527"/>
      <c r="E55" s="529"/>
      <c r="F55" s="523"/>
      <c r="G55" s="391"/>
      <c r="H55" s="521"/>
      <c r="I55" s="521"/>
      <c r="J55" s="521"/>
      <c r="K55" s="521"/>
      <c r="L55" s="521"/>
      <c r="M55" s="522"/>
      <c r="N55" s="26"/>
      <c r="O55" s="26"/>
    </row>
    <row r="56" spans="1:169">
      <c r="A56" s="524"/>
      <c r="B56" s="525"/>
      <c r="C56" s="525"/>
      <c r="D56" s="527"/>
      <c r="E56" s="529"/>
      <c r="F56" s="523"/>
      <c r="G56" s="391"/>
      <c r="H56" s="521"/>
      <c r="I56" s="521"/>
      <c r="J56" s="521"/>
      <c r="K56" s="521"/>
      <c r="L56" s="521"/>
      <c r="M56" s="522"/>
      <c r="N56" s="26"/>
      <c r="O56" s="26"/>
    </row>
    <row r="57" spans="1:169">
      <c r="A57" s="524"/>
      <c r="B57" s="525"/>
      <c r="C57" s="525"/>
      <c r="D57" s="527"/>
      <c r="E57" s="529"/>
      <c r="F57" s="523"/>
      <c r="G57" s="391"/>
      <c r="H57" s="521"/>
      <c r="I57" s="521"/>
      <c r="J57" s="521"/>
      <c r="K57" s="521"/>
      <c r="L57" s="521"/>
      <c r="M57" s="522"/>
      <c r="N57" s="26"/>
      <c r="O57" s="26"/>
    </row>
    <row r="58" spans="1:169">
      <c r="A58" s="524"/>
      <c r="B58" s="525"/>
      <c r="C58" s="525"/>
      <c r="D58" s="527"/>
      <c r="E58" s="529"/>
      <c r="F58" s="523"/>
      <c r="G58" s="391"/>
      <c r="H58" s="521"/>
      <c r="I58" s="521"/>
      <c r="J58" s="521"/>
      <c r="K58" s="521"/>
      <c r="L58" s="521"/>
      <c r="M58" s="522"/>
      <c r="N58" s="26"/>
      <c r="O58" s="26"/>
    </row>
    <row r="59" spans="1:169" s="18" customFormat="1" ht="12.75" customHeight="1">
      <c r="A59" s="524">
        <f>'7- Mapa Final'!A60</f>
        <v>6</v>
      </c>
      <c r="B59" s="525"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25" t="str">
        <f>'7- Mapa Final'!C60</f>
        <v xml:space="preserve">Cuando se favorece indebidamente a un servidor judicial a través de la validación del  reporte de accidentes de trabajo ante la Administradora de Riesgos Laborales </v>
      </c>
      <c r="D59" s="526" t="str">
        <f>'7- Mapa Final'!J60</f>
        <v>Muy Baja - 1</v>
      </c>
      <c r="E59" s="528" t="str">
        <f>'7- Mapa Final'!K60</f>
        <v>Mayor - 4</v>
      </c>
      <c r="F59" s="523" t="str">
        <f>'7- Mapa Final'!M60</f>
        <v>Alto  - 4</v>
      </c>
      <c r="G59" s="391"/>
      <c r="H59" s="521"/>
      <c r="I59" s="521"/>
      <c r="J59" s="521"/>
      <c r="K59" s="521"/>
      <c r="L59" s="521"/>
      <c r="M59" s="522"/>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524"/>
      <c r="B60" s="525"/>
      <c r="C60" s="525"/>
      <c r="D60" s="527"/>
      <c r="E60" s="529"/>
      <c r="F60" s="523"/>
      <c r="G60" s="391"/>
      <c r="H60" s="521"/>
      <c r="I60" s="521"/>
      <c r="J60" s="521"/>
      <c r="K60" s="521"/>
      <c r="L60" s="521"/>
      <c r="M60" s="522"/>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524"/>
      <c r="B61" s="525"/>
      <c r="C61" s="525"/>
      <c r="D61" s="527"/>
      <c r="E61" s="529"/>
      <c r="F61" s="523"/>
      <c r="G61" s="391"/>
      <c r="H61" s="521"/>
      <c r="I61" s="521"/>
      <c r="J61" s="521"/>
      <c r="K61" s="521"/>
      <c r="L61" s="521"/>
      <c r="M61" s="522"/>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524"/>
      <c r="B62" s="525"/>
      <c r="C62" s="525"/>
      <c r="D62" s="527"/>
      <c r="E62" s="529"/>
      <c r="F62" s="523"/>
      <c r="G62" s="391"/>
      <c r="H62" s="521"/>
      <c r="I62" s="521"/>
      <c r="J62" s="521"/>
      <c r="K62" s="521"/>
      <c r="L62" s="521"/>
      <c r="M62" s="522"/>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24"/>
      <c r="B63" s="525"/>
      <c r="C63" s="525"/>
      <c r="D63" s="527"/>
      <c r="E63" s="529"/>
      <c r="F63" s="523"/>
      <c r="G63" s="391"/>
      <c r="H63" s="521"/>
      <c r="I63" s="521"/>
      <c r="J63" s="521"/>
      <c r="K63" s="521"/>
      <c r="L63" s="521"/>
      <c r="M63" s="522"/>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24"/>
      <c r="B64" s="525"/>
      <c r="C64" s="525"/>
      <c r="D64" s="527"/>
      <c r="E64" s="529"/>
      <c r="F64" s="523"/>
      <c r="G64" s="391"/>
      <c r="H64" s="521"/>
      <c r="I64" s="521"/>
      <c r="J64" s="521"/>
      <c r="K64" s="521"/>
      <c r="L64" s="521"/>
      <c r="M64" s="522"/>
      <c r="N64" s="26"/>
      <c r="O64" s="26"/>
    </row>
    <row r="65" spans="1:15">
      <c r="A65" s="524"/>
      <c r="B65" s="525"/>
      <c r="C65" s="525"/>
      <c r="D65" s="527"/>
      <c r="E65" s="529"/>
      <c r="F65" s="523"/>
      <c r="G65" s="391"/>
      <c r="H65" s="521"/>
      <c r="I65" s="521"/>
      <c r="J65" s="521"/>
      <c r="K65" s="521"/>
      <c r="L65" s="521"/>
      <c r="M65" s="522"/>
      <c r="N65" s="26"/>
      <c r="O65" s="26"/>
    </row>
    <row r="66" spans="1:15">
      <c r="A66" s="524"/>
      <c r="B66" s="525"/>
      <c r="C66" s="525"/>
      <c r="D66" s="527"/>
      <c r="E66" s="529"/>
      <c r="F66" s="523"/>
      <c r="G66" s="391"/>
      <c r="H66" s="521"/>
      <c r="I66" s="521"/>
      <c r="J66" s="521"/>
      <c r="K66" s="521"/>
      <c r="L66" s="521"/>
      <c r="M66" s="522"/>
      <c r="N66" s="26"/>
      <c r="O66" s="26"/>
    </row>
    <row r="67" spans="1:15">
      <c r="A67" s="524"/>
      <c r="B67" s="525"/>
      <c r="C67" s="525"/>
      <c r="D67" s="527"/>
      <c r="E67" s="529"/>
      <c r="F67" s="523"/>
      <c r="G67" s="391"/>
      <c r="H67" s="521"/>
      <c r="I67" s="521"/>
      <c r="J67" s="521"/>
      <c r="K67" s="521"/>
      <c r="L67" s="521"/>
      <c r="M67" s="522"/>
      <c r="N67" s="26"/>
      <c r="O67" s="26"/>
    </row>
    <row r="68" spans="1:15">
      <c r="A68" s="524"/>
      <c r="B68" s="525"/>
      <c r="C68" s="525"/>
      <c r="D68" s="527"/>
      <c r="E68" s="529"/>
      <c r="F68" s="523"/>
      <c r="G68" s="391"/>
      <c r="H68" s="521"/>
      <c r="I68" s="521"/>
      <c r="J68" s="521"/>
      <c r="K68" s="521"/>
      <c r="L68" s="521"/>
      <c r="M68" s="522"/>
      <c r="N68" s="26"/>
      <c r="O68" s="26"/>
    </row>
  </sheetData>
  <mergeCells count="94">
    <mergeCell ref="A5:B5"/>
    <mergeCell ref="A6:C6"/>
    <mergeCell ref="D6:F6"/>
    <mergeCell ref="G6:G7"/>
    <mergeCell ref="C5:M5"/>
    <mergeCell ref="C4:M4"/>
    <mergeCell ref="H6:H7"/>
    <mergeCell ref="I6:J6"/>
    <mergeCell ref="K6:L6"/>
    <mergeCell ref="M6:M7"/>
    <mergeCell ref="C1:K2"/>
    <mergeCell ref="L1:M2"/>
    <mergeCell ref="A8:G8"/>
    <mergeCell ref="A9:A18"/>
    <mergeCell ref="C9:C18"/>
    <mergeCell ref="L9:L18"/>
    <mergeCell ref="M9:M18"/>
    <mergeCell ref="F9:F18"/>
    <mergeCell ref="G9:G18"/>
    <mergeCell ref="H9:H18"/>
    <mergeCell ref="I9:I18"/>
    <mergeCell ref="J9:J18"/>
    <mergeCell ref="K9:K18"/>
    <mergeCell ref="A3:B3"/>
    <mergeCell ref="A4:B4"/>
    <mergeCell ref="C3:M3"/>
    <mergeCell ref="J19:J28"/>
    <mergeCell ref="K19:K28"/>
    <mergeCell ref="L19:L28"/>
    <mergeCell ref="M19:M28"/>
    <mergeCell ref="B9:B18"/>
    <mergeCell ref="B19:B28"/>
    <mergeCell ref="F19:F28"/>
    <mergeCell ref="I19:I28"/>
    <mergeCell ref="D9:D18"/>
    <mergeCell ref="E9:E18"/>
    <mergeCell ref="B29:B38"/>
    <mergeCell ref="C29:C38"/>
    <mergeCell ref="D19:D28"/>
    <mergeCell ref="E19:E28"/>
    <mergeCell ref="D29:D38"/>
    <mergeCell ref="E29:E38"/>
    <mergeCell ref="G19:G28"/>
    <mergeCell ref="H19:H28"/>
    <mergeCell ref="G29:G38"/>
    <mergeCell ref="H29:H38"/>
    <mergeCell ref="A29:A38"/>
    <mergeCell ref="A19:A28"/>
    <mergeCell ref="C19:C28"/>
    <mergeCell ref="I29:I38"/>
    <mergeCell ref="K39:K48"/>
    <mergeCell ref="L39:L48"/>
    <mergeCell ref="M39:M48"/>
    <mergeCell ref="F39:F48"/>
    <mergeCell ref="G39:G48"/>
    <mergeCell ref="H39:H48"/>
    <mergeCell ref="I39:I48"/>
    <mergeCell ref="J39:J48"/>
    <mergeCell ref="F29:F38"/>
    <mergeCell ref="J29:J38"/>
    <mergeCell ref="K29:K38"/>
    <mergeCell ref="L29:L38"/>
    <mergeCell ref="M29:M38"/>
    <mergeCell ref="A39:A48"/>
    <mergeCell ref="B39:B48"/>
    <mergeCell ref="C39:C48"/>
    <mergeCell ref="K49:K58"/>
    <mergeCell ref="L49:L58"/>
    <mergeCell ref="A49:A58"/>
    <mergeCell ref="B49:B58"/>
    <mergeCell ref="C49:C58"/>
    <mergeCell ref="D49:D58"/>
    <mergeCell ref="E49:E58"/>
    <mergeCell ref="D39:D48"/>
    <mergeCell ref="E39:E48"/>
    <mergeCell ref="M49:M58"/>
    <mergeCell ref="F49:F58"/>
    <mergeCell ref="G49:G58"/>
    <mergeCell ref="H49:H58"/>
    <mergeCell ref="I49:I58"/>
    <mergeCell ref="J49:J58"/>
    <mergeCell ref="A59:A68"/>
    <mergeCell ref="B59:B68"/>
    <mergeCell ref="C59:C68"/>
    <mergeCell ref="D59:D68"/>
    <mergeCell ref="E59:E68"/>
    <mergeCell ref="K59:K68"/>
    <mergeCell ref="L59:L68"/>
    <mergeCell ref="M59:M68"/>
    <mergeCell ref="F59:F68"/>
    <mergeCell ref="G59:G68"/>
    <mergeCell ref="H59:H68"/>
    <mergeCell ref="I59:I68"/>
    <mergeCell ref="J59:J68"/>
  </mergeCells>
  <conditionalFormatting sqref="A6:B6">
    <cfRule type="containsText" dxfId="465" priority="956" operator="containsText" text="3- Moderado">
      <formula>NOT(ISERROR(SEARCH("3- Moderado",A6)))</formula>
    </cfRule>
    <cfRule type="containsText" dxfId="464" priority="957" operator="containsText" text="6- Moderado">
      <formula>NOT(ISERROR(SEARCH("6- Moderado",A6)))</formula>
    </cfRule>
    <cfRule type="containsText" dxfId="463" priority="958" operator="containsText" text="4- Moderado">
      <formula>NOT(ISERROR(SEARCH("4- Moderado",A6)))</formula>
    </cfRule>
    <cfRule type="containsText" dxfId="462" priority="959" operator="containsText" text="3- Bajo">
      <formula>NOT(ISERROR(SEARCH("3- Bajo",A6)))</formula>
    </cfRule>
    <cfRule type="containsText" dxfId="461" priority="960" operator="containsText" text="4- Bajo">
      <formula>NOT(ISERROR(SEARCH("4- Bajo",A6)))</formula>
    </cfRule>
    <cfRule type="containsText" dxfId="460" priority="961" operator="containsText" text="1- Bajo">
      <formula>NOT(ISERROR(SEARCH("1- Bajo",A6)))</formula>
    </cfRule>
  </conditionalFormatting>
  <conditionalFormatting sqref="A9:E9 A19:E19">
    <cfRule type="containsText" dxfId="459" priority="932" operator="containsText" text="3- Moderado">
      <formula>NOT(ISERROR(SEARCH("3- Moderado",A9)))</formula>
    </cfRule>
    <cfRule type="containsText" dxfId="458" priority="933" operator="containsText" text="6- Moderado">
      <formula>NOT(ISERROR(SEARCH("6- Moderado",A9)))</formula>
    </cfRule>
    <cfRule type="containsText" dxfId="457" priority="934" operator="containsText" text="4- Moderado">
      <formula>NOT(ISERROR(SEARCH("4- Moderado",A9)))</formula>
    </cfRule>
    <cfRule type="containsText" dxfId="456" priority="935" operator="containsText" text="3- Bajo">
      <formula>NOT(ISERROR(SEARCH("3- Bajo",A9)))</formula>
    </cfRule>
    <cfRule type="containsText" dxfId="455" priority="936" operator="containsText" text="4- Bajo">
      <formula>NOT(ISERROR(SEARCH("4- Bajo",A9)))</formula>
    </cfRule>
    <cfRule type="containsText" dxfId="454" priority="937" operator="containsText" text="1- Bajo">
      <formula>NOT(ISERROR(SEARCH("1- Bajo",A9)))</formula>
    </cfRule>
  </conditionalFormatting>
  <conditionalFormatting sqref="A29:E29">
    <cfRule type="containsText" dxfId="453" priority="270" operator="containsText" text="3- Moderado">
      <formula>NOT(ISERROR(SEARCH("3- Moderado",A29)))</formula>
    </cfRule>
    <cfRule type="containsText" dxfId="452" priority="271" operator="containsText" text="6- Moderado">
      <formula>NOT(ISERROR(SEARCH("6- Moderado",A29)))</formula>
    </cfRule>
    <cfRule type="containsText" dxfId="451" priority="272" operator="containsText" text="4- Moderado">
      <formula>NOT(ISERROR(SEARCH("4- Moderado",A29)))</formula>
    </cfRule>
    <cfRule type="containsText" dxfId="450" priority="273" operator="containsText" text="3- Bajo">
      <formula>NOT(ISERROR(SEARCH("3- Bajo",A29)))</formula>
    </cfRule>
    <cfRule type="containsText" dxfId="449" priority="274" operator="containsText" text="4- Bajo">
      <formula>NOT(ISERROR(SEARCH("4- Bajo",A29)))</formula>
    </cfRule>
    <cfRule type="containsText" dxfId="448" priority="275" operator="containsText" text="1- Bajo">
      <formula>NOT(ISERROR(SEARCH("1- Bajo",A29)))</formula>
    </cfRule>
  </conditionalFormatting>
  <conditionalFormatting sqref="A39:E39">
    <cfRule type="containsText" dxfId="447" priority="242" operator="containsText" text="3- Moderado">
      <formula>NOT(ISERROR(SEARCH("3- Moderado",A39)))</formula>
    </cfRule>
    <cfRule type="containsText" dxfId="446" priority="243" operator="containsText" text="6- Moderado">
      <formula>NOT(ISERROR(SEARCH("6- Moderado",A39)))</formula>
    </cfRule>
    <cfRule type="containsText" dxfId="445" priority="244" operator="containsText" text="4- Moderado">
      <formula>NOT(ISERROR(SEARCH("4- Moderado",A39)))</formula>
    </cfRule>
    <cfRule type="containsText" dxfId="444" priority="245" operator="containsText" text="3- Bajo">
      <formula>NOT(ISERROR(SEARCH("3- Bajo",A39)))</formula>
    </cfRule>
    <cfRule type="containsText" dxfId="443" priority="246" operator="containsText" text="4- Bajo">
      <formula>NOT(ISERROR(SEARCH("4- Bajo",A39)))</formula>
    </cfRule>
    <cfRule type="containsText" dxfId="442" priority="247" operator="containsText" text="1- Bajo">
      <formula>NOT(ISERROR(SEARCH("1- Bajo",A39)))</formula>
    </cfRule>
  </conditionalFormatting>
  <conditionalFormatting sqref="A49:E49">
    <cfRule type="containsText" dxfId="441" priority="186" operator="containsText" text="3- Moderado">
      <formula>NOT(ISERROR(SEARCH("3- Moderado",A49)))</formula>
    </cfRule>
    <cfRule type="containsText" dxfId="440" priority="187" operator="containsText" text="6- Moderado">
      <formula>NOT(ISERROR(SEARCH("6- Moderado",A49)))</formula>
    </cfRule>
    <cfRule type="containsText" dxfId="439" priority="188" operator="containsText" text="4- Moderado">
      <formula>NOT(ISERROR(SEARCH("4- Moderado",A49)))</formula>
    </cfRule>
    <cfRule type="containsText" dxfId="438" priority="189" operator="containsText" text="3- Bajo">
      <formula>NOT(ISERROR(SEARCH("3- Bajo",A49)))</formula>
    </cfRule>
    <cfRule type="containsText" dxfId="437" priority="190" operator="containsText" text="4- Bajo">
      <formula>NOT(ISERROR(SEARCH("4- Bajo",A49)))</formula>
    </cfRule>
    <cfRule type="containsText" dxfId="436" priority="191" operator="containsText" text="1- Bajo">
      <formula>NOT(ISERROR(SEARCH("1- Bajo",A49)))</formula>
    </cfRule>
  </conditionalFormatting>
  <conditionalFormatting sqref="C7:F7">
    <cfRule type="containsText" dxfId="435" priority="288" operator="containsText" text="3- Moderado">
      <formula>NOT(ISERROR(SEARCH("3- Moderado",C7)))</formula>
    </cfRule>
    <cfRule type="containsText" dxfId="434" priority="289" operator="containsText" text="6- Moderado">
      <formula>NOT(ISERROR(SEARCH("6- Moderado",C7)))</formula>
    </cfRule>
    <cfRule type="containsText" dxfId="433" priority="290" operator="containsText" text="4- Moderado">
      <formula>NOT(ISERROR(SEARCH("4- Moderado",C7)))</formula>
    </cfRule>
    <cfRule type="containsText" dxfId="432" priority="291" operator="containsText" text="3- Bajo">
      <formula>NOT(ISERROR(SEARCH("3- Bajo",C7)))</formula>
    </cfRule>
    <cfRule type="containsText" dxfId="431" priority="292" operator="containsText" text="4- Bajo">
      <formula>NOT(ISERROR(SEARCH("4- Bajo",C7)))</formula>
    </cfRule>
    <cfRule type="containsText" dxfId="430" priority="293" operator="containsText" text="1- Bajo">
      <formula>NOT(ISERROR(SEARCH("1- Bajo",C7)))</formula>
    </cfRule>
  </conditionalFormatting>
  <conditionalFormatting sqref="D9:D58">
    <cfRule type="containsText" dxfId="429" priority="124" operator="containsText" text="Muy Alta">
      <formula>NOT(ISERROR(SEARCH("Muy Alta",D9)))</formula>
    </cfRule>
    <cfRule type="containsText" dxfId="428" priority="125" operator="containsText" text="Alta">
      <formula>NOT(ISERROR(SEARCH("Alta",D9)))</formula>
    </cfRule>
    <cfRule type="containsText" dxfId="427" priority="126" operator="containsText" text="Baja">
      <formula>NOT(ISERROR(SEARCH("Baja",D9)))</formula>
    </cfRule>
    <cfRule type="containsText" dxfId="426" priority="127" operator="containsText" text="Muy Baja">
      <formula>NOT(ISERROR(SEARCH("Muy Baja",D9)))</formula>
    </cfRule>
    <cfRule type="containsText" dxfId="425" priority="129" operator="containsText" text="Media">
      <formula>NOT(ISERROR(SEARCH("Media",D9)))</formula>
    </cfRule>
  </conditionalFormatting>
  <conditionalFormatting sqref="E9:E58">
    <cfRule type="containsText" dxfId="424" priority="120" operator="containsText" text="Catastrófico">
      <formula>NOT(ISERROR(SEARCH("Catastrófico",E9)))</formula>
    </cfRule>
    <cfRule type="containsText" dxfId="423" priority="121" operator="containsText" text="Mayor">
      <formula>NOT(ISERROR(SEARCH("Mayor",E9)))</formula>
    </cfRule>
    <cfRule type="containsText" dxfId="422" priority="122" operator="containsText" text="Menor">
      <formula>NOT(ISERROR(SEARCH("Menor",E9)))</formula>
    </cfRule>
    <cfRule type="containsText" dxfId="421" priority="123" operator="containsText" text="Leve">
      <formula>NOT(ISERROR(SEARCH("Leve",E9)))</formula>
    </cfRule>
  </conditionalFormatting>
  <conditionalFormatting sqref="E9:F58">
    <cfRule type="containsText" dxfId="420" priority="128" operator="containsText" text="Moderado">
      <formula>NOT(ISERROR(SEARCH("Moderado",E9)))</formula>
    </cfRule>
  </conditionalFormatting>
  <conditionalFormatting sqref="F9:F28">
    <cfRule type="colorScale" priority="1609">
      <colorScale>
        <cfvo type="min"/>
        <cfvo type="max"/>
        <color rgb="FFFF7128"/>
        <color rgb="FFFFEF9C"/>
      </colorScale>
    </cfRule>
  </conditionalFormatting>
  <conditionalFormatting sqref="F9:F58">
    <cfRule type="containsText" dxfId="419" priority="143" operator="containsText" text="Bajo">
      <formula>NOT(ISERROR(SEARCH("Bajo",F9)))</formula>
    </cfRule>
    <cfRule type="containsText" dxfId="418" priority="144" operator="containsText" text="Moderado">
      <formula>NOT(ISERROR(SEARCH("Moderado",F9)))</formula>
    </cfRule>
    <cfRule type="containsText" dxfId="417" priority="145" operator="containsText" text="Alto">
      <formula>NOT(ISERROR(SEARCH("Alto",F9)))</formula>
    </cfRule>
    <cfRule type="containsText" dxfId="416" priority="146" operator="containsText" text="Extremo">
      <formula>NOT(ISERROR(SEARCH("Extremo",F9)))</formula>
    </cfRule>
  </conditionalFormatting>
  <conditionalFormatting sqref="F29:F38">
    <cfRule type="colorScale" priority="287">
      <colorScale>
        <cfvo type="min"/>
        <cfvo type="max"/>
        <color rgb="FFFF7128"/>
        <color rgb="FFFFEF9C"/>
      </colorScale>
    </cfRule>
  </conditionalFormatting>
  <conditionalFormatting sqref="F39:F48">
    <cfRule type="colorScale" priority="259">
      <colorScale>
        <cfvo type="min"/>
        <cfvo type="max"/>
        <color rgb="FFFF7128"/>
        <color rgb="FFFFEF9C"/>
      </colorScale>
    </cfRule>
  </conditionalFormatting>
  <conditionalFormatting sqref="F49:F58">
    <cfRule type="colorScale" priority="203">
      <colorScale>
        <cfvo type="min"/>
        <cfvo type="max"/>
        <color rgb="FFFF7128"/>
        <color rgb="FFFFEF9C"/>
      </colorScale>
    </cfRule>
  </conditionalFormatting>
  <conditionalFormatting sqref="A59:E59">
    <cfRule type="containsText" dxfId="415" priority="78" operator="containsText" text="3- Moderado">
      <formula>NOT(ISERROR(SEARCH("3- Moderado",A59)))</formula>
    </cfRule>
    <cfRule type="containsText" dxfId="414" priority="79" operator="containsText" text="6- Moderado">
      <formula>NOT(ISERROR(SEARCH("6- Moderado",A59)))</formula>
    </cfRule>
    <cfRule type="containsText" dxfId="413" priority="80" operator="containsText" text="4- Moderado">
      <formula>NOT(ISERROR(SEARCH("4- Moderado",A59)))</formula>
    </cfRule>
    <cfRule type="containsText" dxfId="412" priority="81" operator="containsText" text="3- Bajo">
      <formula>NOT(ISERROR(SEARCH("3- Bajo",A59)))</formula>
    </cfRule>
    <cfRule type="containsText" dxfId="411" priority="82" operator="containsText" text="4- Bajo">
      <formula>NOT(ISERROR(SEARCH("4- Bajo",A59)))</formula>
    </cfRule>
    <cfRule type="containsText" dxfId="410" priority="83" operator="containsText" text="1- Bajo">
      <formula>NOT(ISERROR(SEARCH("1- Bajo",A59)))</formula>
    </cfRule>
  </conditionalFormatting>
  <conditionalFormatting sqref="D59:D68">
    <cfRule type="containsText" dxfId="409" priority="68" operator="containsText" text="Muy Alta">
      <formula>NOT(ISERROR(SEARCH("Muy Alta",D59)))</formula>
    </cfRule>
    <cfRule type="containsText" dxfId="408" priority="69" operator="containsText" text="Alta">
      <formula>NOT(ISERROR(SEARCH("Alta",D59)))</formula>
    </cfRule>
    <cfRule type="containsText" dxfId="407" priority="70" operator="containsText" text="Baja">
      <formula>NOT(ISERROR(SEARCH("Baja",D59)))</formula>
    </cfRule>
    <cfRule type="containsText" dxfId="406" priority="71" operator="containsText" text="Muy Baja">
      <formula>NOT(ISERROR(SEARCH("Muy Baja",D59)))</formula>
    </cfRule>
    <cfRule type="containsText" dxfId="405" priority="73" operator="containsText" text="Media">
      <formula>NOT(ISERROR(SEARCH("Media",D59)))</formula>
    </cfRule>
  </conditionalFormatting>
  <conditionalFormatting sqref="E59:E68">
    <cfRule type="containsText" dxfId="404" priority="64" operator="containsText" text="Catastrófico">
      <formula>NOT(ISERROR(SEARCH("Catastrófico",E59)))</formula>
    </cfRule>
    <cfRule type="containsText" dxfId="403" priority="65" operator="containsText" text="Mayor">
      <formula>NOT(ISERROR(SEARCH("Mayor",E59)))</formula>
    </cfRule>
    <cfRule type="containsText" dxfId="402" priority="66" operator="containsText" text="Menor">
      <formula>NOT(ISERROR(SEARCH("Menor",E59)))</formula>
    </cfRule>
    <cfRule type="containsText" dxfId="401" priority="67" operator="containsText" text="Leve">
      <formula>NOT(ISERROR(SEARCH("Leve",E59)))</formula>
    </cfRule>
  </conditionalFormatting>
  <conditionalFormatting sqref="E59:F68">
    <cfRule type="containsText" dxfId="400" priority="72" operator="containsText" text="Moderado">
      <formula>NOT(ISERROR(SEARCH("Moderado",E59)))</formula>
    </cfRule>
  </conditionalFormatting>
  <conditionalFormatting sqref="F59:F68">
    <cfRule type="containsText" dxfId="399" priority="74" operator="containsText" text="Bajo">
      <formula>NOT(ISERROR(SEARCH("Bajo",F59)))</formula>
    </cfRule>
    <cfRule type="containsText" dxfId="398" priority="75" operator="containsText" text="Moderado">
      <formula>NOT(ISERROR(SEARCH("Moderado",F59)))</formula>
    </cfRule>
    <cfRule type="containsText" dxfId="397" priority="76" operator="containsText" text="Alto">
      <formula>NOT(ISERROR(SEARCH("Alto",F59)))</formula>
    </cfRule>
    <cfRule type="containsText" dxfId="396" priority="77" operator="containsText" text="Extremo">
      <formula>NOT(ISERROR(SEARCH("Extremo",F59)))</formula>
    </cfRule>
  </conditionalFormatting>
  <conditionalFormatting sqref="F59:F68">
    <cfRule type="colorScale" priority="84">
      <colorScale>
        <cfvo type="min"/>
        <cfvo type="max"/>
        <color rgb="FFFF7128"/>
        <color rgb="FFFFEF9C"/>
      </colorScale>
    </cfRule>
  </conditionalFormatting>
  <dataValidations xWindow="729" yWindow="486" count="4">
    <dataValidation allowBlank="1" showInputMessage="1" showErrorMessage="1" prompt="seleccionar si el responsable de ejecutar las acciones es el nivel central" sqref="J7" xr:uid="{00000000-0002-0000-0900-000000000000}"/>
    <dataValidation allowBlank="1" showInputMessage="1" showErrorMessage="1" prompt="Seleccionar si el responsable es el responsable de las acciones es el nivel central" sqref="I6:I7" xr:uid="{00000000-0002-0000-0900-000001000000}"/>
    <dataValidation allowBlank="1" showInputMessage="1" showErrorMessage="1" prompt="Describir las actividades que se van a desarrollar para el proyecto" sqref="H6" xr:uid="{00000000-0002-0000-0900-000002000000}"/>
    <dataValidation allowBlank="1" showInputMessage="1" showErrorMessage="1" prompt="Registrar qué factor  que ocasina el riesgo: un facot identtficado el contexto._x000a_O  personas, recursos, estilo de direccion , factores externos, , codiciones ambientales" sqref="C7" xr:uid="{00000000-0002-0000-09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xWindow="729" yWindow="486" count="1">
        <x14:dataValidation type="list" allowBlank="1" showInputMessage="1" showErrorMessage="1" xr:uid="{00000000-0002-0000-0900-000004000000}">
          <x14:formula1>
            <xm:f>'9- Matriz de Calor '!$S$8:$S$11</xm:f>
          </x14:formula1>
          <xm:sqref>G9:G68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39997558519241921"/>
    <pageSetUpPr fitToPage="1"/>
  </sheetPr>
  <dimension ref="A1:JK68"/>
  <sheetViews>
    <sheetView showGridLines="0" zoomScale="70" zoomScaleNormal="70" workbookViewId="0">
      <selection activeCell="N69" sqref="A69:XFD98"/>
    </sheetView>
  </sheetViews>
  <sheetFormatPr defaultColWidth="11.42578125" defaultRowHeight="15"/>
  <cols>
    <col min="1" max="1" width="18.42578125" style="4" customWidth="1"/>
    <col min="2" max="2" width="35.85546875" style="4" customWidth="1"/>
    <col min="3" max="3" width="40.28515625" customWidth="1"/>
    <col min="4" max="4" width="16.85546875" style="75"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31.5" customHeight="1">
      <c r="A1" s="279"/>
      <c r="B1" s="279"/>
      <c r="C1" s="281"/>
      <c r="D1" s="281"/>
      <c r="E1" s="281"/>
      <c r="F1" s="281"/>
      <c r="G1" s="281"/>
      <c r="H1" s="281"/>
      <c r="I1" s="281"/>
      <c r="J1" s="281"/>
      <c r="K1" s="281"/>
      <c r="L1" s="534"/>
      <c r="M1" s="535"/>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57" customHeight="1">
      <c r="A2" s="280"/>
      <c r="B2" s="280"/>
      <c r="C2" s="282"/>
      <c r="D2" s="282"/>
      <c r="E2" s="282"/>
      <c r="F2" s="282"/>
      <c r="G2" s="282"/>
      <c r="H2" s="282"/>
      <c r="I2" s="282"/>
      <c r="J2" s="282"/>
      <c r="K2" s="282"/>
      <c r="L2" s="554"/>
      <c r="M2" s="555"/>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0.9" customHeight="1">
      <c r="A3" s="399" t="s">
        <v>266</v>
      </c>
      <c r="B3" s="399"/>
      <c r="C3" s="490" t="s">
        <v>5</v>
      </c>
      <c r="D3" s="490"/>
      <c r="E3" s="490"/>
      <c r="F3" s="490"/>
      <c r="G3" s="490"/>
      <c r="H3" s="490"/>
      <c r="I3" s="490"/>
      <c r="J3" s="490"/>
      <c r="K3" s="490"/>
      <c r="L3" s="490"/>
      <c r="M3" s="49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399" t="s">
        <v>267</v>
      </c>
      <c r="B4" s="399"/>
      <c r="C4" s="489" t="s">
        <v>482</v>
      </c>
      <c r="D4" s="489"/>
      <c r="E4" s="489"/>
      <c r="F4" s="489"/>
      <c r="G4" s="489"/>
      <c r="H4" s="489"/>
      <c r="I4" s="489"/>
      <c r="J4" s="489"/>
      <c r="K4" s="489"/>
      <c r="L4" s="489"/>
      <c r="M4" s="489"/>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0.9" customHeight="1" thickBot="1">
      <c r="A5" s="399" t="s">
        <v>269</v>
      </c>
      <c r="B5" s="399"/>
      <c r="C5" s="419" t="s">
        <v>363</v>
      </c>
      <c r="D5" s="552"/>
      <c r="E5" s="552"/>
      <c r="F5" s="552"/>
      <c r="G5" s="552"/>
      <c r="H5" s="552"/>
      <c r="I5" s="552"/>
      <c r="J5" s="552"/>
      <c r="K5" s="552"/>
      <c r="L5" s="552"/>
      <c r="M5" s="553"/>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47" t="s">
        <v>483</v>
      </c>
      <c r="B6" s="548"/>
      <c r="C6" s="549"/>
      <c r="D6" s="550" t="s">
        <v>484</v>
      </c>
      <c r="E6" s="550"/>
      <c r="F6" s="550"/>
      <c r="G6" s="551" t="s">
        <v>485</v>
      </c>
      <c r="H6" s="542" t="s">
        <v>486</v>
      </c>
      <c r="I6" s="544" t="s">
        <v>487</v>
      </c>
      <c r="J6" s="545"/>
      <c r="K6" s="544" t="s">
        <v>488</v>
      </c>
      <c r="L6" s="545"/>
      <c r="M6" s="546" t="s">
        <v>489</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40</v>
      </c>
      <c r="B7" s="27" t="s">
        <v>208</v>
      </c>
      <c r="C7" s="27" t="s">
        <v>210</v>
      </c>
      <c r="D7" s="20" t="s">
        <v>220</v>
      </c>
      <c r="E7" s="20" t="s">
        <v>490</v>
      </c>
      <c r="F7" s="20" t="s">
        <v>491</v>
      </c>
      <c r="G7" s="551"/>
      <c r="H7" s="543"/>
      <c r="I7" s="21" t="s">
        <v>492</v>
      </c>
      <c r="J7" s="21" t="s">
        <v>493</v>
      </c>
      <c r="K7" s="21" t="s">
        <v>494</v>
      </c>
      <c r="L7" s="21" t="s">
        <v>495</v>
      </c>
      <c r="M7" s="546"/>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36"/>
      <c r="B8" s="537"/>
      <c r="C8" s="537"/>
      <c r="D8" s="537"/>
      <c r="E8" s="537"/>
      <c r="F8" s="537"/>
      <c r="G8" s="537"/>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38">
        <f>'7- Mapa Final'!A10</f>
        <v>1</v>
      </c>
      <c r="B9" s="532" t="str">
        <f>'7- Mapa Final'!B10</f>
        <v xml:space="preserve">Incumplimiento de los requisitos legales del SG-SST </v>
      </c>
      <c r="C9" s="532" t="str">
        <f>'7- Mapa Final'!C10</f>
        <v>No implementar dentro de los tiempos legales el SSST o implementarlo en forma parcial</v>
      </c>
      <c r="D9" s="530" t="str">
        <f>'7- Mapa Final'!J10</f>
        <v>Media - 3</v>
      </c>
      <c r="E9" s="531" t="str">
        <f>'7- Mapa Final'!K10</f>
        <v>Moderado - 3</v>
      </c>
      <c r="F9" s="541" t="str">
        <f>'7- Mapa Final'!M10</f>
        <v>Moderado - 9</v>
      </c>
      <c r="G9" s="390"/>
      <c r="H9" s="539"/>
      <c r="I9" s="539"/>
      <c r="J9" s="539"/>
      <c r="K9" s="539"/>
      <c r="L9" s="539"/>
      <c r="M9" s="540"/>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24"/>
      <c r="B10" s="525"/>
      <c r="C10" s="525"/>
      <c r="D10" s="527"/>
      <c r="E10" s="529"/>
      <c r="F10" s="523"/>
      <c r="G10" s="391"/>
      <c r="H10" s="521"/>
      <c r="I10" s="521"/>
      <c r="J10" s="521"/>
      <c r="K10" s="521"/>
      <c r="L10" s="521"/>
      <c r="M10" s="522"/>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24"/>
      <c r="B11" s="525"/>
      <c r="C11" s="525"/>
      <c r="D11" s="527"/>
      <c r="E11" s="529"/>
      <c r="F11" s="523"/>
      <c r="G11" s="391"/>
      <c r="H11" s="521"/>
      <c r="I11" s="521"/>
      <c r="J11" s="521"/>
      <c r="K11" s="521"/>
      <c r="L11" s="521"/>
      <c r="M11" s="522"/>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24"/>
      <c r="B12" s="525"/>
      <c r="C12" s="525"/>
      <c r="D12" s="527"/>
      <c r="E12" s="529"/>
      <c r="F12" s="523"/>
      <c r="G12" s="391"/>
      <c r="H12" s="521"/>
      <c r="I12" s="521"/>
      <c r="J12" s="521"/>
      <c r="K12" s="521"/>
      <c r="L12" s="521"/>
      <c r="M12" s="522"/>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24"/>
      <c r="B13" s="525"/>
      <c r="C13" s="525"/>
      <c r="D13" s="527"/>
      <c r="E13" s="529"/>
      <c r="F13" s="523"/>
      <c r="G13" s="391"/>
      <c r="H13" s="521"/>
      <c r="I13" s="521"/>
      <c r="J13" s="521"/>
      <c r="K13" s="521"/>
      <c r="L13" s="521"/>
      <c r="M13" s="522"/>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24"/>
      <c r="B14" s="525"/>
      <c r="C14" s="525"/>
      <c r="D14" s="527"/>
      <c r="E14" s="529"/>
      <c r="F14" s="523"/>
      <c r="G14" s="391"/>
      <c r="H14" s="521"/>
      <c r="I14" s="521"/>
      <c r="J14" s="521"/>
      <c r="K14" s="521"/>
      <c r="L14" s="521"/>
      <c r="M14" s="522"/>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24"/>
      <c r="B15" s="525"/>
      <c r="C15" s="525"/>
      <c r="D15" s="527"/>
      <c r="E15" s="529"/>
      <c r="F15" s="523"/>
      <c r="G15" s="391"/>
      <c r="H15" s="521"/>
      <c r="I15" s="521"/>
      <c r="J15" s="521"/>
      <c r="K15" s="521"/>
      <c r="L15" s="521"/>
      <c r="M15" s="522"/>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24"/>
      <c r="B16" s="525"/>
      <c r="C16" s="525"/>
      <c r="D16" s="527"/>
      <c r="E16" s="529"/>
      <c r="F16" s="523"/>
      <c r="G16" s="391"/>
      <c r="H16" s="521"/>
      <c r="I16" s="521"/>
      <c r="J16" s="521"/>
      <c r="K16" s="521"/>
      <c r="L16" s="521"/>
      <c r="M16" s="522"/>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24"/>
      <c r="B17" s="525"/>
      <c r="C17" s="525"/>
      <c r="D17" s="527"/>
      <c r="E17" s="529"/>
      <c r="F17" s="523"/>
      <c r="G17" s="391"/>
      <c r="H17" s="521"/>
      <c r="I17" s="521"/>
      <c r="J17" s="521"/>
      <c r="K17" s="521"/>
      <c r="L17" s="521"/>
      <c r="M17" s="522"/>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524"/>
      <c r="B18" s="525"/>
      <c r="C18" s="525"/>
      <c r="D18" s="527"/>
      <c r="E18" s="529"/>
      <c r="F18" s="523"/>
      <c r="G18" s="391"/>
      <c r="H18" s="521"/>
      <c r="I18" s="521"/>
      <c r="J18" s="521"/>
      <c r="K18" s="521"/>
      <c r="L18" s="521"/>
      <c r="M18" s="522"/>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538">
        <f>'7- Mapa Final'!A20</f>
        <v>2</v>
      </c>
      <c r="B19" s="532" t="str">
        <f>'7- Mapa Final'!B20</f>
        <v>Incumplimiento Plan Trabajo de SG-SST</v>
      </c>
      <c r="C19" s="532" t="str">
        <f>'7- Mapa Final'!C20</f>
        <v>Posibilidad de incumplimiento de las metas establecidas por omisión en la ejecución de actividades del plan anual de SST.</v>
      </c>
      <c r="D19" s="530" t="str">
        <f>'7- Mapa Final'!J20</f>
        <v>Muy Baja - 1</v>
      </c>
      <c r="E19" s="531" t="str">
        <f>'7- Mapa Final'!K20</f>
        <v>Moderado - 3</v>
      </c>
      <c r="F19" s="541" t="str">
        <f>'7- Mapa Final'!M20</f>
        <v>Moderado - 3</v>
      </c>
      <c r="G19" s="390"/>
      <c r="H19" s="539"/>
      <c r="I19" s="539"/>
      <c r="J19" s="539"/>
      <c r="K19" s="539"/>
      <c r="L19" s="539"/>
      <c r="M19" s="540"/>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24"/>
      <c r="B20" s="525"/>
      <c r="C20" s="525"/>
      <c r="D20" s="527"/>
      <c r="E20" s="529"/>
      <c r="F20" s="523"/>
      <c r="G20" s="391"/>
      <c r="H20" s="521"/>
      <c r="I20" s="521"/>
      <c r="J20" s="521"/>
      <c r="K20" s="521"/>
      <c r="L20" s="521"/>
      <c r="M20" s="522"/>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24"/>
      <c r="B21" s="525"/>
      <c r="C21" s="525"/>
      <c r="D21" s="527"/>
      <c r="E21" s="529"/>
      <c r="F21" s="523"/>
      <c r="G21" s="391"/>
      <c r="H21" s="521"/>
      <c r="I21" s="521"/>
      <c r="J21" s="521"/>
      <c r="K21" s="521"/>
      <c r="L21" s="521"/>
      <c r="M21" s="522"/>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24"/>
      <c r="B22" s="525"/>
      <c r="C22" s="525"/>
      <c r="D22" s="527"/>
      <c r="E22" s="529"/>
      <c r="F22" s="523"/>
      <c r="G22" s="391"/>
      <c r="H22" s="521"/>
      <c r="I22" s="521"/>
      <c r="J22" s="521"/>
      <c r="K22" s="521"/>
      <c r="L22" s="521"/>
      <c r="M22" s="522"/>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24"/>
      <c r="B23" s="525"/>
      <c r="C23" s="525"/>
      <c r="D23" s="527"/>
      <c r="E23" s="529"/>
      <c r="F23" s="523"/>
      <c r="G23" s="391"/>
      <c r="H23" s="521"/>
      <c r="I23" s="521"/>
      <c r="J23" s="521"/>
      <c r="K23" s="521"/>
      <c r="L23" s="521"/>
      <c r="M23" s="522"/>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24"/>
      <c r="B24" s="525"/>
      <c r="C24" s="525"/>
      <c r="D24" s="527"/>
      <c r="E24" s="529"/>
      <c r="F24" s="523"/>
      <c r="G24" s="391"/>
      <c r="H24" s="521"/>
      <c r="I24" s="521"/>
      <c r="J24" s="521"/>
      <c r="K24" s="521"/>
      <c r="L24" s="521"/>
      <c r="M24" s="522"/>
      <c r="N24" s="26"/>
      <c r="O24" s="26"/>
    </row>
    <row r="25" spans="1:169">
      <c r="A25" s="524"/>
      <c r="B25" s="525"/>
      <c r="C25" s="525"/>
      <c r="D25" s="527"/>
      <c r="E25" s="529"/>
      <c r="F25" s="523"/>
      <c r="G25" s="391"/>
      <c r="H25" s="521"/>
      <c r="I25" s="521"/>
      <c r="J25" s="521"/>
      <c r="K25" s="521"/>
      <c r="L25" s="521"/>
      <c r="M25" s="522"/>
      <c r="N25" s="26"/>
      <c r="O25" s="26"/>
    </row>
    <row r="26" spans="1:169">
      <c r="A26" s="524"/>
      <c r="B26" s="525"/>
      <c r="C26" s="525"/>
      <c r="D26" s="527"/>
      <c r="E26" s="529"/>
      <c r="F26" s="523"/>
      <c r="G26" s="391"/>
      <c r="H26" s="521"/>
      <c r="I26" s="521"/>
      <c r="J26" s="521"/>
      <c r="K26" s="521"/>
      <c r="L26" s="521"/>
      <c r="M26" s="522"/>
      <c r="N26" s="26"/>
      <c r="O26" s="26"/>
    </row>
    <row r="27" spans="1:169">
      <c r="A27" s="524"/>
      <c r="B27" s="525"/>
      <c r="C27" s="525"/>
      <c r="D27" s="527"/>
      <c r="E27" s="529"/>
      <c r="F27" s="523"/>
      <c r="G27" s="391"/>
      <c r="H27" s="521"/>
      <c r="I27" s="521"/>
      <c r="J27" s="521"/>
      <c r="K27" s="521"/>
      <c r="L27" s="521"/>
      <c r="M27" s="522"/>
      <c r="N27" s="26"/>
      <c r="O27" s="26"/>
    </row>
    <row r="28" spans="1:169" ht="15.75" thickBot="1">
      <c r="A28" s="524"/>
      <c r="B28" s="525"/>
      <c r="C28" s="525"/>
      <c r="D28" s="527"/>
      <c r="E28" s="529"/>
      <c r="F28" s="523"/>
      <c r="G28" s="391"/>
      <c r="H28" s="521"/>
      <c r="I28" s="521"/>
      <c r="J28" s="521"/>
      <c r="K28" s="521"/>
      <c r="L28" s="521"/>
      <c r="M28" s="522"/>
      <c r="N28" s="26"/>
      <c r="O28" s="26"/>
    </row>
    <row r="29" spans="1:169" s="18" customFormat="1" ht="12.75" customHeight="1">
      <c r="A29" s="538">
        <f>'7- Mapa Final'!A30</f>
        <v>3</v>
      </c>
      <c r="B29" s="532" t="str">
        <f>'7- Mapa Final'!B30</f>
        <v xml:space="preserve">Aumento de Accidentes de trabajo y enfermedades laborales o salud pública </v>
      </c>
      <c r="C29" s="532"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30" t="str">
        <f>'7- Mapa Final'!J30</f>
        <v>Muy Baja - 1</v>
      </c>
      <c r="E29" s="531" t="str">
        <f>'7- Mapa Final'!K30</f>
        <v>Moderado - 3</v>
      </c>
      <c r="F29" s="541" t="str">
        <f>'7- Mapa Final'!M30</f>
        <v>Moderado - 3</v>
      </c>
      <c r="G29" s="390"/>
      <c r="H29" s="539"/>
      <c r="I29" s="539"/>
      <c r="J29" s="539"/>
      <c r="K29" s="539"/>
      <c r="L29" s="539"/>
      <c r="M29" s="540"/>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524"/>
      <c r="B30" s="525"/>
      <c r="C30" s="525"/>
      <c r="D30" s="527"/>
      <c r="E30" s="529"/>
      <c r="F30" s="523"/>
      <c r="G30" s="391"/>
      <c r="H30" s="521"/>
      <c r="I30" s="521"/>
      <c r="J30" s="521"/>
      <c r="K30" s="521"/>
      <c r="L30" s="521"/>
      <c r="M30" s="522"/>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24"/>
      <c r="B31" s="525"/>
      <c r="C31" s="525"/>
      <c r="D31" s="527"/>
      <c r="E31" s="529"/>
      <c r="F31" s="523"/>
      <c r="G31" s="391"/>
      <c r="H31" s="521"/>
      <c r="I31" s="521"/>
      <c r="J31" s="521"/>
      <c r="K31" s="521"/>
      <c r="L31" s="521"/>
      <c r="M31" s="522"/>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24"/>
      <c r="B32" s="525"/>
      <c r="C32" s="525"/>
      <c r="D32" s="527"/>
      <c r="E32" s="529"/>
      <c r="F32" s="523"/>
      <c r="G32" s="391"/>
      <c r="H32" s="521"/>
      <c r="I32" s="521"/>
      <c r="J32" s="521"/>
      <c r="K32" s="521"/>
      <c r="L32" s="521"/>
      <c r="M32" s="522"/>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24"/>
      <c r="B33" s="525"/>
      <c r="C33" s="525"/>
      <c r="D33" s="527"/>
      <c r="E33" s="529"/>
      <c r="F33" s="523"/>
      <c r="G33" s="391"/>
      <c r="H33" s="521"/>
      <c r="I33" s="521"/>
      <c r="J33" s="521"/>
      <c r="K33" s="521"/>
      <c r="L33" s="521"/>
      <c r="M33" s="522"/>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24"/>
      <c r="B34" s="525"/>
      <c r="C34" s="525"/>
      <c r="D34" s="527"/>
      <c r="E34" s="529"/>
      <c r="F34" s="523"/>
      <c r="G34" s="391"/>
      <c r="H34" s="521"/>
      <c r="I34" s="521"/>
      <c r="J34" s="521"/>
      <c r="K34" s="521"/>
      <c r="L34" s="521"/>
      <c r="M34" s="522"/>
      <c r="N34" s="26"/>
      <c r="O34" s="26"/>
    </row>
    <row r="35" spans="1:169">
      <c r="A35" s="524"/>
      <c r="B35" s="525"/>
      <c r="C35" s="525"/>
      <c r="D35" s="527"/>
      <c r="E35" s="529"/>
      <c r="F35" s="523"/>
      <c r="G35" s="391"/>
      <c r="H35" s="521"/>
      <c r="I35" s="521"/>
      <c r="J35" s="521"/>
      <c r="K35" s="521"/>
      <c r="L35" s="521"/>
      <c r="M35" s="522"/>
      <c r="N35" s="26"/>
      <c r="O35" s="26"/>
    </row>
    <row r="36" spans="1:169">
      <c r="A36" s="524"/>
      <c r="B36" s="525"/>
      <c r="C36" s="525"/>
      <c r="D36" s="527"/>
      <c r="E36" s="529"/>
      <c r="F36" s="523"/>
      <c r="G36" s="391"/>
      <c r="H36" s="521"/>
      <c r="I36" s="521"/>
      <c r="J36" s="521"/>
      <c r="K36" s="521"/>
      <c r="L36" s="521"/>
      <c r="M36" s="522"/>
      <c r="N36" s="26"/>
      <c r="O36" s="26"/>
    </row>
    <row r="37" spans="1:169">
      <c r="A37" s="524"/>
      <c r="B37" s="525"/>
      <c r="C37" s="525"/>
      <c r="D37" s="527"/>
      <c r="E37" s="529"/>
      <c r="F37" s="523"/>
      <c r="G37" s="391"/>
      <c r="H37" s="521"/>
      <c r="I37" s="521"/>
      <c r="J37" s="521"/>
      <c r="K37" s="521"/>
      <c r="L37" s="521"/>
      <c r="M37" s="522"/>
      <c r="N37" s="26"/>
      <c r="O37" s="26"/>
    </row>
    <row r="38" spans="1:169" ht="15.75" thickBot="1">
      <c r="A38" s="524"/>
      <c r="B38" s="525"/>
      <c r="C38" s="525"/>
      <c r="D38" s="527"/>
      <c r="E38" s="529"/>
      <c r="F38" s="523"/>
      <c r="G38" s="391"/>
      <c r="H38" s="521"/>
      <c r="I38" s="521"/>
      <c r="J38" s="521"/>
      <c r="K38" s="521"/>
      <c r="L38" s="521"/>
      <c r="M38" s="522"/>
      <c r="N38" s="26"/>
      <c r="O38" s="26"/>
    </row>
    <row r="39" spans="1:169" s="18" customFormat="1" ht="12.75" customHeight="1">
      <c r="A39" s="538">
        <f>'7- Mapa Final'!A40</f>
        <v>4</v>
      </c>
      <c r="B39" s="532" t="str">
        <f>'7- Mapa Final'!B40</f>
        <v>Recibir dádivas o beneficios a nombre propio o de terceros para  desviar recursos, no presentar o presentar reportes con información no veraz</v>
      </c>
      <c r="C39" s="532" t="str">
        <f>'7- Mapa Final'!C40</f>
        <v xml:space="preserve">Se favorece indebidamente a un servidor judicial a través de la validación del  reporte de accidentes de trabajo ante la Administradora de Riesgos Laborales </v>
      </c>
      <c r="D39" s="530" t="str">
        <f>'7- Mapa Final'!J40</f>
        <v>Muy Baja - 1</v>
      </c>
      <c r="E39" s="531" t="str">
        <f>'7- Mapa Final'!K40</f>
        <v>Moderado - 3</v>
      </c>
      <c r="F39" s="541" t="str">
        <f>'7- Mapa Final'!M40</f>
        <v>Moderado - 3</v>
      </c>
      <c r="G39" s="390"/>
      <c r="H39" s="539"/>
      <c r="I39" s="539"/>
      <c r="J39" s="539"/>
      <c r="K39" s="539"/>
      <c r="L39" s="539"/>
      <c r="M39" s="540"/>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24"/>
      <c r="B40" s="525"/>
      <c r="C40" s="525"/>
      <c r="D40" s="527"/>
      <c r="E40" s="529"/>
      <c r="F40" s="523"/>
      <c r="G40" s="391"/>
      <c r="H40" s="521"/>
      <c r="I40" s="521"/>
      <c r="J40" s="521"/>
      <c r="K40" s="521"/>
      <c r="L40" s="521"/>
      <c r="M40" s="522"/>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24"/>
      <c r="B41" s="525"/>
      <c r="C41" s="525"/>
      <c r="D41" s="527"/>
      <c r="E41" s="529"/>
      <c r="F41" s="523"/>
      <c r="G41" s="391"/>
      <c r="H41" s="521"/>
      <c r="I41" s="521"/>
      <c r="J41" s="521"/>
      <c r="K41" s="521"/>
      <c r="L41" s="521"/>
      <c r="M41" s="522"/>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24"/>
      <c r="B42" s="525"/>
      <c r="C42" s="525"/>
      <c r="D42" s="527"/>
      <c r="E42" s="529"/>
      <c r="F42" s="523"/>
      <c r="G42" s="391"/>
      <c r="H42" s="521"/>
      <c r="I42" s="521"/>
      <c r="J42" s="521"/>
      <c r="K42" s="521"/>
      <c r="L42" s="521"/>
      <c r="M42" s="522"/>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24"/>
      <c r="B43" s="525"/>
      <c r="C43" s="525"/>
      <c r="D43" s="527"/>
      <c r="E43" s="529"/>
      <c r="F43" s="523"/>
      <c r="G43" s="391"/>
      <c r="H43" s="521"/>
      <c r="I43" s="521"/>
      <c r="J43" s="521"/>
      <c r="K43" s="521"/>
      <c r="L43" s="521"/>
      <c r="M43" s="522"/>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24"/>
      <c r="B44" s="525"/>
      <c r="C44" s="525"/>
      <c r="D44" s="527"/>
      <c r="E44" s="529"/>
      <c r="F44" s="523"/>
      <c r="G44" s="391"/>
      <c r="H44" s="521"/>
      <c r="I44" s="521"/>
      <c r="J44" s="521"/>
      <c r="K44" s="521"/>
      <c r="L44" s="521"/>
      <c r="M44" s="522"/>
      <c r="N44" s="26"/>
      <c r="O44" s="26"/>
    </row>
    <row r="45" spans="1:169">
      <c r="A45" s="524"/>
      <c r="B45" s="525"/>
      <c r="C45" s="525"/>
      <c r="D45" s="527"/>
      <c r="E45" s="529"/>
      <c r="F45" s="523"/>
      <c r="G45" s="391"/>
      <c r="H45" s="521"/>
      <c r="I45" s="521"/>
      <c r="J45" s="521"/>
      <c r="K45" s="521"/>
      <c r="L45" s="521"/>
      <c r="M45" s="522"/>
      <c r="N45" s="26"/>
      <c r="O45" s="26"/>
    </row>
    <row r="46" spans="1:169">
      <c r="A46" s="524"/>
      <c r="B46" s="525"/>
      <c r="C46" s="525"/>
      <c r="D46" s="527"/>
      <c r="E46" s="529"/>
      <c r="F46" s="523"/>
      <c r="G46" s="391"/>
      <c r="H46" s="521"/>
      <c r="I46" s="521"/>
      <c r="J46" s="521"/>
      <c r="K46" s="521"/>
      <c r="L46" s="521"/>
      <c r="M46" s="522"/>
      <c r="N46" s="26"/>
      <c r="O46" s="26"/>
    </row>
    <row r="47" spans="1:169">
      <c r="A47" s="524"/>
      <c r="B47" s="525"/>
      <c r="C47" s="525"/>
      <c r="D47" s="527"/>
      <c r="E47" s="529"/>
      <c r="F47" s="523"/>
      <c r="G47" s="391"/>
      <c r="H47" s="521"/>
      <c r="I47" s="521"/>
      <c r="J47" s="521"/>
      <c r="K47" s="521"/>
      <c r="L47" s="521"/>
      <c r="M47" s="522"/>
      <c r="N47" s="26"/>
      <c r="O47" s="26"/>
    </row>
    <row r="48" spans="1:169" ht="15.75" thickBot="1">
      <c r="A48" s="524"/>
      <c r="B48" s="525"/>
      <c r="C48" s="525"/>
      <c r="D48" s="527"/>
      <c r="E48" s="529"/>
      <c r="F48" s="523"/>
      <c r="G48" s="391"/>
      <c r="H48" s="521"/>
      <c r="I48" s="521"/>
      <c r="J48" s="521"/>
      <c r="K48" s="521"/>
      <c r="L48" s="521"/>
      <c r="M48" s="522"/>
      <c r="N48" s="26"/>
      <c r="O48" s="26"/>
    </row>
    <row r="49" spans="1:169" s="18" customFormat="1" ht="12.75" customHeight="1">
      <c r="A49" s="538">
        <f>'7- Mapa Final'!A50</f>
        <v>5</v>
      </c>
      <c r="B49" s="532"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32" t="str">
        <f>'7- Mapa Final'!C50</f>
        <v>Cuando  se direccionan los requisitos habilitanes y/o técnicos para favorecer  indebidamente  a ciertos proponentes</v>
      </c>
      <c r="D49" s="530" t="str">
        <f>'7- Mapa Final'!J50</f>
        <v>Muy Baja - 1</v>
      </c>
      <c r="E49" s="531" t="str">
        <f>'7- Mapa Final'!K50</f>
        <v>Mayor - 4</v>
      </c>
      <c r="F49" s="541" t="str">
        <f>'7- Mapa Final'!M50</f>
        <v>Alto  - 4</v>
      </c>
      <c r="G49" s="390"/>
      <c r="H49" s="539"/>
      <c r="I49" s="539"/>
      <c r="J49" s="539"/>
      <c r="K49" s="539"/>
      <c r="L49" s="539"/>
      <c r="M49" s="540"/>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24"/>
      <c r="B50" s="525"/>
      <c r="C50" s="525"/>
      <c r="D50" s="527"/>
      <c r="E50" s="529"/>
      <c r="F50" s="523"/>
      <c r="G50" s="391"/>
      <c r="H50" s="521"/>
      <c r="I50" s="521"/>
      <c r="J50" s="521"/>
      <c r="K50" s="521"/>
      <c r="L50" s="521"/>
      <c r="M50" s="522"/>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24"/>
      <c r="B51" s="525"/>
      <c r="C51" s="525"/>
      <c r="D51" s="527"/>
      <c r="E51" s="529"/>
      <c r="F51" s="523"/>
      <c r="G51" s="391"/>
      <c r="H51" s="521"/>
      <c r="I51" s="521"/>
      <c r="J51" s="521"/>
      <c r="K51" s="521"/>
      <c r="L51" s="521"/>
      <c r="M51" s="522"/>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24"/>
      <c r="B52" s="525"/>
      <c r="C52" s="525"/>
      <c r="D52" s="527"/>
      <c r="E52" s="529"/>
      <c r="F52" s="523"/>
      <c r="G52" s="391"/>
      <c r="H52" s="521"/>
      <c r="I52" s="521"/>
      <c r="J52" s="521"/>
      <c r="K52" s="521"/>
      <c r="L52" s="521"/>
      <c r="M52" s="522"/>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24"/>
      <c r="B53" s="525"/>
      <c r="C53" s="525"/>
      <c r="D53" s="527"/>
      <c r="E53" s="529"/>
      <c r="F53" s="523"/>
      <c r="G53" s="391"/>
      <c r="H53" s="521"/>
      <c r="I53" s="521"/>
      <c r="J53" s="521"/>
      <c r="K53" s="521"/>
      <c r="L53" s="521"/>
      <c r="M53" s="522"/>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24"/>
      <c r="B54" s="525"/>
      <c r="C54" s="525"/>
      <c r="D54" s="527"/>
      <c r="E54" s="529"/>
      <c r="F54" s="523"/>
      <c r="G54" s="391"/>
      <c r="H54" s="521"/>
      <c r="I54" s="521"/>
      <c r="J54" s="521"/>
      <c r="K54" s="521"/>
      <c r="L54" s="521"/>
      <c r="M54" s="522"/>
      <c r="N54" s="26"/>
      <c r="O54" s="26"/>
    </row>
    <row r="55" spans="1:169">
      <c r="A55" s="524"/>
      <c r="B55" s="525"/>
      <c r="C55" s="525"/>
      <c r="D55" s="527"/>
      <c r="E55" s="529"/>
      <c r="F55" s="523"/>
      <c r="G55" s="391"/>
      <c r="H55" s="521"/>
      <c r="I55" s="521"/>
      <c r="J55" s="521"/>
      <c r="K55" s="521"/>
      <c r="L55" s="521"/>
      <c r="M55" s="522"/>
      <c r="N55" s="26"/>
      <c r="O55" s="26"/>
    </row>
    <row r="56" spans="1:169">
      <c r="A56" s="524"/>
      <c r="B56" s="525"/>
      <c r="C56" s="525"/>
      <c r="D56" s="527"/>
      <c r="E56" s="529"/>
      <c r="F56" s="523"/>
      <c r="G56" s="391"/>
      <c r="H56" s="521"/>
      <c r="I56" s="521"/>
      <c r="J56" s="521"/>
      <c r="K56" s="521"/>
      <c r="L56" s="521"/>
      <c r="M56" s="522"/>
      <c r="N56" s="26"/>
      <c r="O56" s="26"/>
    </row>
    <row r="57" spans="1:169">
      <c r="A57" s="524"/>
      <c r="B57" s="525"/>
      <c r="C57" s="525"/>
      <c r="D57" s="527"/>
      <c r="E57" s="529"/>
      <c r="F57" s="523"/>
      <c r="G57" s="391"/>
      <c r="H57" s="521"/>
      <c r="I57" s="521"/>
      <c r="J57" s="521"/>
      <c r="K57" s="521"/>
      <c r="L57" s="521"/>
      <c r="M57" s="522"/>
      <c r="N57" s="26"/>
      <c r="O57" s="26"/>
    </row>
    <row r="58" spans="1:169" ht="15.75" thickBot="1">
      <c r="A58" s="524"/>
      <c r="B58" s="525"/>
      <c r="C58" s="525"/>
      <c r="D58" s="527"/>
      <c r="E58" s="529"/>
      <c r="F58" s="523"/>
      <c r="G58" s="391"/>
      <c r="H58" s="521"/>
      <c r="I58" s="521"/>
      <c r="J58" s="521"/>
      <c r="K58" s="521"/>
      <c r="L58" s="521"/>
      <c r="M58" s="522"/>
      <c r="N58" s="26"/>
      <c r="O58" s="26"/>
    </row>
    <row r="59" spans="1:169" s="18" customFormat="1" ht="12.75" customHeight="1">
      <c r="A59" s="538">
        <f>'7- Mapa Final'!A60</f>
        <v>6</v>
      </c>
      <c r="B59" s="532"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32" t="str">
        <f>'7- Mapa Final'!C60</f>
        <v xml:space="preserve">Cuando se favorece indebidamente a un servidor judicial a través de la validación del  reporte de accidentes de trabajo ante la Administradora de Riesgos Laborales </v>
      </c>
      <c r="D59" s="530" t="str">
        <f>'7- Mapa Final'!J60</f>
        <v>Muy Baja - 1</v>
      </c>
      <c r="E59" s="531" t="str">
        <f>'7- Mapa Final'!K60</f>
        <v>Mayor - 4</v>
      </c>
      <c r="F59" s="541" t="str">
        <f>'7- Mapa Final'!M60</f>
        <v>Alto  - 4</v>
      </c>
      <c r="G59" s="390"/>
      <c r="H59" s="539"/>
      <c r="I59" s="539"/>
      <c r="J59" s="539"/>
      <c r="K59" s="539"/>
      <c r="L59" s="539"/>
      <c r="M59" s="540"/>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524"/>
      <c r="B60" s="525"/>
      <c r="C60" s="525"/>
      <c r="D60" s="527"/>
      <c r="E60" s="529"/>
      <c r="F60" s="523"/>
      <c r="G60" s="391"/>
      <c r="H60" s="521"/>
      <c r="I60" s="521"/>
      <c r="J60" s="521"/>
      <c r="K60" s="521"/>
      <c r="L60" s="521"/>
      <c r="M60" s="522"/>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524"/>
      <c r="B61" s="525"/>
      <c r="C61" s="525"/>
      <c r="D61" s="527"/>
      <c r="E61" s="529"/>
      <c r="F61" s="523"/>
      <c r="G61" s="391"/>
      <c r="H61" s="521"/>
      <c r="I61" s="521"/>
      <c r="J61" s="521"/>
      <c r="K61" s="521"/>
      <c r="L61" s="521"/>
      <c r="M61" s="522"/>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524"/>
      <c r="B62" s="525"/>
      <c r="C62" s="525"/>
      <c r="D62" s="527"/>
      <c r="E62" s="529"/>
      <c r="F62" s="523"/>
      <c r="G62" s="391"/>
      <c r="H62" s="521"/>
      <c r="I62" s="521"/>
      <c r="J62" s="521"/>
      <c r="K62" s="521"/>
      <c r="L62" s="521"/>
      <c r="M62" s="522"/>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24"/>
      <c r="B63" s="525"/>
      <c r="C63" s="525"/>
      <c r="D63" s="527"/>
      <c r="E63" s="529"/>
      <c r="F63" s="523"/>
      <c r="G63" s="391"/>
      <c r="H63" s="521"/>
      <c r="I63" s="521"/>
      <c r="J63" s="521"/>
      <c r="K63" s="521"/>
      <c r="L63" s="521"/>
      <c r="M63" s="522"/>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24"/>
      <c r="B64" s="525"/>
      <c r="C64" s="525"/>
      <c r="D64" s="527"/>
      <c r="E64" s="529"/>
      <c r="F64" s="523"/>
      <c r="G64" s="391"/>
      <c r="H64" s="521"/>
      <c r="I64" s="521"/>
      <c r="J64" s="521"/>
      <c r="K64" s="521"/>
      <c r="L64" s="521"/>
      <c r="M64" s="522"/>
      <c r="N64" s="26"/>
      <c r="O64" s="26"/>
    </row>
    <row r="65" spans="1:15">
      <c r="A65" s="524"/>
      <c r="B65" s="525"/>
      <c r="C65" s="525"/>
      <c r="D65" s="527"/>
      <c r="E65" s="529"/>
      <c r="F65" s="523"/>
      <c r="G65" s="391"/>
      <c r="H65" s="521"/>
      <c r="I65" s="521"/>
      <c r="J65" s="521"/>
      <c r="K65" s="521"/>
      <c r="L65" s="521"/>
      <c r="M65" s="522"/>
      <c r="N65" s="26"/>
      <c r="O65" s="26"/>
    </row>
    <row r="66" spans="1:15">
      <c r="A66" s="524"/>
      <c r="B66" s="525"/>
      <c r="C66" s="525"/>
      <c r="D66" s="527"/>
      <c r="E66" s="529"/>
      <c r="F66" s="523"/>
      <c r="G66" s="391"/>
      <c r="H66" s="521"/>
      <c r="I66" s="521"/>
      <c r="J66" s="521"/>
      <c r="K66" s="521"/>
      <c r="L66" s="521"/>
      <c r="M66" s="522"/>
      <c r="N66" s="26"/>
      <c r="O66" s="26"/>
    </row>
    <row r="67" spans="1:15">
      <c r="A67" s="524"/>
      <c r="B67" s="525"/>
      <c r="C67" s="525"/>
      <c r="D67" s="527"/>
      <c r="E67" s="529"/>
      <c r="F67" s="523"/>
      <c r="G67" s="391"/>
      <c r="H67" s="521"/>
      <c r="I67" s="521"/>
      <c r="J67" s="521"/>
      <c r="K67" s="521"/>
      <c r="L67" s="521"/>
      <c r="M67" s="522"/>
      <c r="N67" s="26"/>
      <c r="O67" s="26"/>
    </row>
    <row r="68" spans="1:15">
      <c r="A68" s="524"/>
      <c r="B68" s="525"/>
      <c r="C68" s="525"/>
      <c r="D68" s="527"/>
      <c r="E68" s="529"/>
      <c r="F68" s="523"/>
      <c r="G68" s="391"/>
      <c r="H68" s="521"/>
      <c r="I68" s="521"/>
      <c r="J68" s="521"/>
      <c r="K68" s="521"/>
      <c r="L68" s="521"/>
      <c r="M68" s="522"/>
      <c r="N68" s="26"/>
      <c r="O68" s="26"/>
    </row>
  </sheetData>
  <mergeCells count="93">
    <mergeCell ref="A3:B3"/>
    <mergeCell ref="C3:M3"/>
    <mergeCell ref="A4:B4"/>
    <mergeCell ref="C4:M4"/>
    <mergeCell ref="A5:B5"/>
    <mergeCell ref="C5:M5"/>
    <mergeCell ref="A6:C6"/>
    <mergeCell ref="D6:F6"/>
    <mergeCell ref="G6:G7"/>
    <mergeCell ref="H6:H7"/>
    <mergeCell ref="I6:J6"/>
    <mergeCell ref="K6:L6"/>
    <mergeCell ref="M6:M7"/>
    <mergeCell ref="L1:M2"/>
    <mergeCell ref="H9:H18"/>
    <mergeCell ref="I9:I18"/>
    <mergeCell ref="J9:J18"/>
    <mergeCell ref="K9:K18"/>
    <mergeCell ref="L9:L18"/>
    <mergeCell ref="M9:M18"/>
    <mergeCell ref="A8:G8"/>
    <mergeCell ref="A9:A18"/>
    <mergeCell ref="B9:B18"/>
    <mergeCell ref="C9:C18"/>
    <mergeCell ref="D9:D18"/>
    <mergeCell ref="E9:E18"/>
    <mergeCell ref="F9:F18"/>
    <mergeCell ref="G9:G18"/>
    <mergeCell ref="A29:A38"/>
    <mergeCell ref="B29:B38"/>
    <mergeCell ref="C29:C38"/>
    <mergeCell ref="D29:D38"/>
    <mergeCell ref="E29:E38"/>
    <mergeCell ref="A19:A28"/>
    <mergeCell ref="B19:B28"/>
    <mergeCell ref="C19:C28"/>
    <mergeCell ref="D19:D28"/>
    <mergeCell ref="E19:E28"/>
    <mergeCell ref="F19:F28"/>
    <mergeCell ref="J29:J38"/>
    <mergeCell ref="K29:K38"/>
    <mergeCell ref="L29:L38"/>
    <mergeCell ref="M29:M38"/>
    <mergeCell ref="M19:M28"/>
    <mergeCell ref="F29:F38"/>
    <mergeCell ref="G29:G38"/>
    <mergeCell ref="H29:H38"/>
    <mergeCell ref="I29:I38"/>
    <mergeCell ref="G19:G28"/>
    <mergeCell ref="H19:H28"/>
    <mergeCell ref="I19:I28"/>
    <mergeCell ref="J19:J28"/>
    <mergeCell ref="K19:K28"/>
    <mergeCell ref="L19:L28"/>
    <mergeCell ref="A39:A48"/>
    <mergeCell ref="B39:B48"/>
    <mergeCell ref="C39:C48"/>
    <mergeCell ref="D39:D48"/>
    <mergeCell ref="E39:E48"/>
    <mergeCell ref="F39:F48"/>
    <mergeCell ref="M39:M48"/>
    <mergeCell ref="G39:G48"/>
    <mergeCell ref="H39:H48"/>
    <mergeCell ref="I39:I48"/>
    <mergeCell ref="J39:J48"/>
    <mergeCell ref="K39:K48"/>
    <mergeCell ref="L39:L48"/>
    <mergeCell ref="M49:M58"/>
    <mergeCell ref="G49:G58"/>
    <mergeCell ref="H49:H58"/>
    <mergeCell ref="I49:I58"/>
    <mergeCell ref="J49:J58"/>
    <mergeCell ref="L49:L58"/>
    <mergeCell ref="M59:M68"/>
    <mergeCell ref="G59:G68"/>
    <mergeCell ref="H59:H68"/>
    <mergeCell ref="I59:I68"/>
    <mergeCell ref="J59:J68"/>
    <mergeCell ref="K59:K68"/>
    <mergeCell ref="L59:L68"/>
    <mergeCell ref="F59:F68"/>
    <mergeCell ref="K49:K58"/>
    <mergeCell ref="A49:A58"/>
    <mergeCell ref="B49:B58"/>
    <mergeCell ref="C49:C58"/>
    <mergeCell ref="D49:D58"/>
    <mergeCell ref="E49:E58"/>
    <mergeCell ref="F49:F58"/>
    <mergeCell ref="A59:A68"/>
    <mergeCell ref="B59:B68"/>
    <mergeCell ref="C59:C68"/>
    <mergeCell ref="D59:D68"/>
    <mergeCell ref="E59:E68"/>
  </mergeCells>
  <conditionalFormatting sqref="A6:B6">
    <cfRule type="containsText" dxfId="395" priority="392" operator="containsText" text="3- Moderado">
      <formula>NOT(ISERROR(SEARCH("3- Moderado",A6)))</formula>
    </cfRule>
    <cfRule type="containsText" dxfId="394" priority="393" operator="containsText" text="6- Moderado">
      <formula>NOT(ISERROR(SEARCH("6- Moderado",A6)))</formula>
    </cfRule>
    <cfRule type="containsText" dxfId="393" priority="394" operator="containsText" text="4- Moderado">
      <formula>NOT(ISERROR(SEARCH("4- Moderado",A6)))</formula>
    </cfRule>
    <cfRule type="containsText" dxfId="392" priority="395" operator="containsText" text="3- Bajo">
      <formula>NOT(ISERROR(SEARCH("3- Bajo",A6)))</formula>
    </cfRule>
    <cfRule type="containsText" dxfId="391" priority="396" operator="containsText" text="4- Bajo">
      <formula>NOT(ISERROR(SEARCH("4- Bajo",A6)))</formula>
    </cfRule>
    <cfRule type="containsText" dxfId="390" priority="397" operator="containsText" text="1- Bajo">
      <formula>NOT(ISERROR(SEARCH("1- Bajo",A6)))</formula>
    </cfRule>
  </conditionalFormatting>
  <conditionalFormatting sqref="A9:E9">
    <cfRule type="containsText" dxfId="389" priority="386" operator="containsText" text="3- Moderado">
      <formula>NOT(ISERROR(SEARCH("3- Moderado",A9)))</formula>
    </cfRule>
    <cfRule type="containsText" dxfId="388" priority="387" operator="containsText" text="6- Moderado">
      <formula>NOT(ISERROR(SEARCH("6- Moderado",A9)))</formula>
    </cfRule>
    <cfRule type="containsText" dxfId="387" priority="388" operator="containsText" text="4- Moderado">
      <formula>NOT(ISERROR(SEARCH("4- Moderado",A9)))</formula>
    </cfRule>
    <cfRule type="containsText" dxfId="386" priority="389" operator="containsText" text="3- Bajo">
      <formula>NOT(ISERROR(SEARCH("3- Bajo",A9)))</formula>
    </cfRule>
    <cfRule type="containsText" dxfId="385" priority="390" operator="containsText" text="4- Bajo">
      <formula>NOT(ISERROR(SEARCH("4- Bajo",A9)))</formula>
    </cfRule>
    <cfRule type="containsText" dxfId="384" priority="391" operator="containsText" text="1- Bajo">
      <formula>NOT(ISERROR(SEARCH("1- Bajo",A9)))</formula>
    </cfRule>
  </conditionalFormatting>
  <conditionalFormatting sqref="C7:F7">
    <cfRule type="containsText" dxfId="383" priority="358" operator="containsText" text="3- Moderado">
      <formula>NOT(ISERROR(SEARCH("3- Moderado",C7)))</formula>
    </cfRule>
    <cfRule type="containsText" dxfId="382" priority="359" operator="containsText" text="6- Moderado">
      <formula>NOT(ISERROR(SEARCH("6- Moderado",C7)))</formula>
    </cfRule>
    <cfRule type="containsText" dxfId="381" priority="360" operator="containsText" text="4- Moderado">
      <formula>NOT(ISERROR(SEARCH("4- Moderado",C7)))</formula>
    </cfRule>
    <cfRule type="containsText" dxfId="380" priority="361" operator="containsText" text="3- Bajo">
      <formula>NOT(ISERROR(SEARCH("3- Bajo",C7)))</formula>
    </cfRule>
    <cfRule type="containsText" dxfId="379" priority="362" operator="containsText" text="4- Bajo">
      <formula>NOT(ISERROR(SEARCH("4- Bajo",C7)))</formula>
    </cfRule>
    <cfRule type="containsText" dxfId="378" priority="363" operator="containsText" text="1- Bajo">
      <formula>NOT(ISERROR(SEARCH("1- Bajo",C7)))</formula>
    </cfRule>
  </conditionalFormatting>
  <conditionalFormatting sqref="D9:D18">
    <cfRule type="containsText" dxfId="377" priority="194" operator="containsText" text="Muy Alta">
      <formula>NOT(ISERROR(SEARCH("Muy Alta",D9)))</formula>
    </cfRule>
    <cfRule type="containsText" dxfId="376" priority="195" operator="containsText" text="Alta">
      <formula>NOT(ISERROR(SEARCH("Alta",D9)))</formula>
    </cfRule>
    <cfRule type="containsText" dxfId="375" priority="196" operator="containsText" text="Baja">
      <formula>NOT(ISERROR(SEARCH("Baja",D9)))</formula>
    </cfRule>
    <cfRule type="containsText" dxfId="374" priority="197" operator="containsText" text="Muy Baja">
      <formula>NOT(ISERROR(SEARCH("Muy Baja",D9)))</formula>
    </cfRule>
    <cfRule type="containsText" dxfId="373" priority="199" operator="containsText" text="Media">
      <formula>NOT(ISERROR(SEARCH("Media",D9)))</formula>
    </cfRule>
  </conditionalFormatting>
  <conditionalFormatting sqref="E9:E18">
    <cfRule type="containsText" dxfId="372" priority="190" operator="containsText" text="Catastrófico">
      <formula>NOT(ISERROR(SEARCH("Catastrófico",E9)))</formula>
    </cfRule>
    <cfRule type="containsText" dxfId="371" priority="191" operator="containsText" text="Mayor">
      <formula>NOT(ISERROR(SEARCH("Mayor",E9)))</formula>
    </cfRule>
    <cfRule type="containsText" dxfId="370" priority="192" operator="containsText" text="Menor">
      <formula>NOT(ISERROR(SEARCH("Menor",E9)))</formula>
    </cfRule>
    <cfRule type="containsText" dxfId="369" priority="193" operator="containsText" text="Leve">
      <formula>NOT(ISERROR(SEARCH("Leve",E9)))</formula>
    </cfRule>
  </conditionalFormatting>
  <conditionalFormatting sqref="E9:F18">
    <cfRule type="containsText" dxfId="368"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367" priority="213" operator="containsText" text="Bajo">
      <formula>NOT(ISERROR(SEARCH("Bajo",F9)))</formula>
    </cfRule>
    <cfRule type="containsText" dxfId="366" priority="214" operator="containsText" text="Moderado">
      <formula>NOT(ISERROR(SEARCH("Moderado",F9)))</formula>
    </cfRule>
    <cfRule type="containsText" dxfId="365" priority="215" operator="containsText" text="Alto">
      <formula>NOT(ISERROR(SEARCH("Alto",F9)))</formula>
    </cfRule>
    <cfRule type="containsText" dxfId="364" priority="216" operator="containsText" text="Extremo">
      <formula>NOT(ISERROR(SEARCH("Extremo",F9)))</formula>
    </cfRule>
  </conditionalFormatting>
  <conditionalFormatting sqref="A19:E19">
    <cfRule type="containsText" dxfId="363" priority="183" operator="containsText" text="3- Moderado">
      <formula>NOT(ISERROR(SEARCH("3- Moderado",A19)))</formula>
    </cfRule>
    <cfRule type="containsText" dxfId="362" priority="184" operator="containsText" text="6- Moderado">
      <formula>NOT(ISERROR(SEARCH("6- Moderado",A19)))</formula>
    </cfRule>
    <cfRule type="containsText" dxfId="361" priority="185" operator="containsText" text="4- Moderado">
      <formula>NOT(ISERROR(SEARCH("4- Moderado",A19)))</formula>
    </cfRule>
    <cfRule type="containsText" dxfId="360" priority="186" operator="containsText" text="3- Bajo">
      <formula>NOT(ISERROR(SEARCH("3- Bajo",A19)))</formula>
    </cfRule>
    <cfRule type="containsText" dxfId="359" priority="187" operator="containsText" text="4- Bajo">
      <formula>NOT(ISERROR(SEARCH("4- Bajo",A19)))</formula>
    </cfRule>
    <cfRule type="containsText" dxfId="358" priority="188" operator="containsText" text="1- Bajo">
      <formula>NOT(ISERROR(SEARCH("1- Bajo",A19)))</formula>
    </cfRule>
  </conditionalFormatting>
  <conditionalFormatting sqref="D19:D28">
    <cfRule type="containsText" dxfId="357" priority="173" operator="containsText" text="Muy Alta">
      <formula>NOT(ISERROR(SEARCH("Muy Alta",D19)))</formula>
    </cfRule>
    <cfRule type="containsText" dxfId="356" priority="174" operator="containsText" text="Alta">
      <formula>NOT(ISERROR(SEARCH("Alta",D19)))</formula>
    </cfRule>
    <cfRule type="containsText" dxfId="355" priority="175" operator="containsText" text="Baja">
      <formula>NOT(ISERROR(SEARCH("Baja",D19)))</formula>
    </cfRule>
    <cfRule type="containsText" dxfId="354" priority="176" operator="containsText" text="Muy Baja">
      <formula>NOT(ISERROR(SEARCH("Muy Baja",D19)))</formula>
    </cfRule>
    <cfRule type="containsText" dxfId="353" priority="178" operator="containsText" text="Media">
      <formula>NOT(ISERROR(SEARCH("Media",D19)))</formula>
    </cfRule>
  </conditionalFormatting>
  <conditionalFormatting sqref="E19:E28">
    <cfRule type="containsText" dxfId="352" priority="169" operator="containsText" text="Catastrófico">
      <formula>NOT(ISERROR(SEARCH("Catastrófico",E19)))</formula>
    </cfRule>
    <cfRule type="containsText" dxfId="351" priority="170" operator="containsText" text="Mayor">
      <formula>NOT(ISERROR(SEARCH("Mayor",E19)))</formula>
    </cfRule>
    <cfRule type="containsText" dxfId="350" priority="171" operator="containsText" text="Menor">
      <formula>NOT(ISERROR(SEARCH("Menor",E19)))</formula>
    </cfRule>
    <cfRule type="containsText" dxfId="349" priority="172" operator="containsText" text="Leve">
      <formula>NOT(ISERROR(SEARCH("Leve",E19)))</formula>
    </cfRule>
  </conditionalFormatting>
  <conditionalFormatting sqref="E19:F28">
    <cfRule type="containsText" dxfId="348"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347" priority="179" operator="containsText" text="Bajo">
      <formula>NOT(ISERROR(SEARCH("Bajo",F19)))</formula>
    </cfRule>
    <cfRule type="containsText" dxfId="346" priority="180" operator="containsText" text="Moderado">
      <formula>NOT(ISERROR(SEARCH("Moderado",F19)))</formula>
    </cfRule>
    <cfRule type="containsText" dxfId="345" priority="181" operator="containsText" text="Alto">
      <formula>NOT(ISERROR(SEARCH("Alto",F19)))</formula>
    </cfRule>
    <cfRule type="containsText" dxfId="344" priority="182" operator="containsText" text="Extremo">
      <formula>NOT(ISERROR(SEARCH("Extremo",F19)))</formula>
    </cfRule>
  </conditionalFormatting>
  <conditionalFormatting sqref="A29:E29">
    <cfRule type="containsText" dxfId="343" priority="162" operator="containsText" text="3- Moderado">
      <formula>NOT(ISERROR(SEARCH("3- Moderado",A29)))</formula>
    </cfRule>
    <cfRule type="containsText" dxfId="342" priority="163" operator="containsText" text="6- Moderado">
      <formula>NOT(ISERROR(SEARCH("6- Moderado",A29)))</formula>
    </cfRule>
    <cfRule type="containsText" dxfId="341" priority="164" operator="containsText" text="4- Moderado">
      <formula>NOT(ISERROR(SEARCH("4- Moderado",A29)))</formula>
    </cfRule>
    <cfRule type="containsText" dxfId="340" priority="165" operator="containsText" text="3- Bajo">
      <formula>NOT(ISERROR(SEARCH("3- Bajo",A29)))</formula>
    </cfRule>
    <cfRule type="containsText" dxfId="339" priority="166" operator="containsText" text="4- Bajo">
      <formula>NOT(ISERROR(SEARCH("4- Bajo",A29)))</formula>
    </cfRule>
    <cfRule type="containsText" dxfId="338" priority="167" operator="containsText" text="1- Bajo">
      <formula>NOT(ISERROR(SEARCH("1- Bajo",A29)))</formula>
    </cfRule>
  </conditionalFormatting>
  <conditionalFormatting sqref="D29:D38">
    <cfRule type="containsText" dxfId="337" priority="152" operator="containsText" text="Muy Alta">
      <formula>NOT(ISERROR(SEARCH("Muy Alta",D29)))</formula>
    </cfRule>
    <cfRule type="containsText" dxfId="336" priority="153" operator="containsText" text="Alta">
      <formula>NOT(ISERROR(SEARCH("Alta",D29)))</formula>
    </cfRule>
    <cfRule type="containsText" dxfId="335" priority="154" operator="containsText" text="Baja">
      <formula>NOT(ISERROR(SEARCH("Baja",D29)))</formula>
    </cfRule>
    <cfRule type="containsText" dxfId="334" priority="155" operator="containsText" text="Muy Baja">
      <formula>NOT(ISERROR(SEARCH("Muy Baja",D29)))</formula>
    </cfRule>
    <cfRule type="containsText" dxfId="333" priority="157" operator="containsText" text="Media">
      <formula>NOT(ISERROR(SEARCH("Media",D29)))</formula>
    </cfRule>
  </conditionalFormatting>
  <conditionalFormatting sqref="E29:E38">
    <cfRule type="containsText" dxfId="332" priority="148" operator="containsText" text="Catastrófico">
      <formula>NOT(ISERROR(SEARCH("Catastrófico",E29)))</formula>
    </cfRule>
    <cfRule type="containsText" dxfId="331" priority="149" operator="containsText" text="Mayor">
      <formula>NOT(ISERROR(SEARCH("Mayor",E29)))</formula>
    </cfRule>
    <cfRule type="containsText" dxfId="330" priority="150" operator="containsText" text="Menor">
      <formula>NOT(ISERROR(SEARCH("Menor",E29)))</formula>
    </cfRule>
    <cfRule type="containsText" dxfId="329" priority="151" operator="containsText" text="Leve">
      <formula>NOT(ISERROR(SEARCH("Leve",E29)))</formula>
    </cfRule>
  </conditionalFormatting>
  <conditionalFormatting sqref="E29:F38">
    <cfRule type="containsText" dxfId="328"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327" priority="158" operator="containsText" text="Bajo">
      <formula>NOT(ISERROR(SEARCH("Bajo",F29)))</formula>
    </cfRule>
    <cfRule type="containsText" dxfId="326" priority="159" operator="containsText" text="Moderado">
      <formula>NOT(ISERROR(SEARCH("Moderado",F29)))</formula>
    </cfRule>
    <cfRule type="containsText" dxfId="325" priority="160" operator="containsText" text="Alto">
      <formula>NOT(ISERROR(SEARCH("Alto",F29)))</formula>
    </cfRule>
    <cfRule type="containsText" dxfId="324" priority="161" operator="containsText" text="Extremo">
      <formula>NOT(ISERROR(SEARCH("Extremo",F29)))</formula>
    </cfRule>
  </conditionalFormatting>
  <conditionalFormatting sqref="A39:E39">
    <cfRule type="containsText" dxfId="323" priority="141" operator="containsText" text="3- Moderado">
      <formula>NOT(ISERROR(SEARCH("3- Moderado",A39)))</formula>
    </cfRule>
    <cfRule type="containsText" dxfId="322" priority="142" operator="containsText" text="6- Moderado">
      <formula>NOT(ISERROR(SEARCH("6- Moderado",A39)))</formula>
    </cfRule>
    <cfRule type="containsText" dxfId="321" priority="143" operator="containsText" text="4- Moderado">
      <formula>NOT(ISERROR(SEARCH("4- Moderado",A39)))</formula>
    </cfRule>
    <cfRule type="containsText" dxfId="320" priority="144" operator="containsText" text="3- Bajo">
      <formula>NOT(ISERROR(SEARCH("3- Bajo",A39)))</formula>
    </cfRule>
    <cfRule type="containsText" dxfId="319" priority="145" operator="containsText" text="4- Bajo">
      <formula>NOT(ISERROR(SEARCH("4- Bajo",A39)))</formula>
    </cfRule>
    <cfRule type="containsText" dxfId="318" priority="146" operator="containsText" text="1- Bajo">
      <formula>NOT(ISERROR(SEARCH("1- Bajo",A39)))</formula>
    </cfRule>
  </conditionalFormatting>
  <conditionalFormatting sqref="D39:D48">
    <cfRule type="containsText" dxfId="317" priority="131" operator="containsText" text="Muy Alta">
      <formula>NOT(ISERROR(SEARCH("Muy Alta",D39)))</formula>
    </cfRule>
    <cfRule type="containsText" dxfId="316" priority="132" operator="containsText" text="Alta">
      <formula>NOT(ISERROR(SEARCH("Alta",D39)))</formula>
    </cfRule>
    <cfRule type="containsText" dxfId="315" priority="133" operator="containsText" text="Baja">
      <formula>NOT(ISERROR(SEARCH("Baja",D39)))</formula>
    </cfRule>
    <cfRule type="containsText" dxfId="314" priority="134" operator="containsText" text="Muy Baja">
      <formula>NOT(ISERROR(SEARCH("Muy Baja",D39)))</formula>
    </cfRule>
    <cfRule type="containsText" dxfId="313" priority="136" operator="containsText" text="Media">
      <formula>NOT(ISERROR(SEARCH("Media",D39)))</formula>
    </cfRule>
  </conditionalFormatting>
  <conditionalFormatting sqref="E39:E48">
    <cfRule type="containsText" dxfId="312" priority="127" operator="containsText" text="Catastrófico">
      <formula>NOT(ISERROR(SEARCH("Catastrófico",E39)))</formula>
    </cfRule>
    <cfRule type="containsText" dxfId="311" priority="128" operator="containsText" text="Mayor">
      <formula>NOT(ISERROR(SEARCH("Mayor",E39)))</formula>
    </cfRule>
    <cfRule type="containsText" dxfId="310" priority="129" operator="containsText" text="Menor">
      <formula>NOT(ISERROR(SEARCH("Menor",E39)))</formula>
    </cfRule>
    <cfRule type="containsText" dxfId="309" priority="130" operator="containsText" text="Leve">
      <formula>NOT(ISERROR(SEARCH("Leve",E39)))</formula>
    </cfRule>
  </conditionalFormatting>
  <conditionalFormatting sqref="E39:F48">
    <cfRule type="containsText" dxfId="308"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307" priority="137" operator="containsText" text="Bajo">
      <formula>NOT(ISERROR(SEARCH("Bajo",F39)))</formula>
    </cfRule>
    <cfRule type="containsText" dxfId="306" priority="138" operator="containsText" text="Moderado">
      <formula>NOT(ISERROR(SEARCH("Moderado",F39)))</formula>
    </cfRule>
    <cfRule type="containsText" dxfId="305" priority="139" operator="containsText" text="Alto">
      <formula>NOT(ISERROR(SEARCH("Alto",F39)))</formula>
    </cfRule>
    <cfRule type="containsText" dxfId="304" priority="140" operator="containsText" text="Extremo">
      <formula>NOT(ISERROR(SEARCH("Extremo",F39)))</formula>
    </cfRule>
  </conditionalFormatting>
  <conditionalFormatting sqref="A49:E49">
    <cfRule type="containsText" dxfId="303" priority="99" operator="containsText" text="3- Moderado">
      <formula>NOT(ISERROR(SEARCH("3- Moderado",A49)))</formula>
    </cfRule>
    <cfRule type="containsText" dxfId="302" priority="100" operator="containsText" text="6- Moderado">
      <formula>NOT(ISERROR(SEARCH("6- Moderado",A49)))</formula>
    </cfRule>
    <cfRule type="containsText" dxfId="301" priority="101" operator="containsText" text="4- Moderado">
      <formula>NOT(ISERROR(SEARCH("4- Moderado",A49)))</formula>
    </cfRule>
    <cfRule type="containsText" dxfId="300" priority="102" operator="containsText" text="3- Bajo">
      <formula>NOT(ISERROR(SEARCH("3- Bajo",A49)))</formula>
    </cfRule>
    <cfRule type="containsText" dxfId="299" priority="103" operator="containsText" text="4- Bajo">
      <formula>NOT(ISERROR(SEARCH("4- Bajo",A49)))</formula>
    </cfRule>
    <cfRule type="containsText" dxfId="298" priority="104" operator="containsText" text="1- Bajo">
      <formula>NOT(ISERROR(SEARCH("1- Bajo",A49)))</formula>
    </cfRule>
  </conditionalFormatting>
  <conditionalFormatting sqref="D49:D58">
    <cfRule type="containsText" dxfId="297" priority="89" operator="containsText" text="Muy Alta">
      <formula>NOT(ISERROR(SEARCH("Muy Alta",D49)))</formula>
    </cfRule>
    <cfRule type="containsText" dxfId="296" priority="90" operator="containsText" text="Alta">
      <formula>NOT(ISERROR(SEARCH("Alta",D49)))</formula>
    </cfRule>
    <cfRule type="containsText" dxfId="295" priority="91" operator="containsText" text="Baja">
      <formula>NOT(ISERROR(SEARCH("Baja",D49)))</formula>
    </cfRule>
    <cfRule type="containsText" dxfId="294" priority="92" operator="containsText" text="Muy Baja">
      <formula>NOT(ISERROR(SEARCH("Muy Baja",D49)))</formula>
    </cfRule>
    <cfRule type="containsText" dxfId="293" priority="94" operator="containsText" text="Media">
      <formula>NOT(ISERROR(SEARCH("Media",D49)))</formula>
    </cfRule>
  </conditionalFormatting>
  <conditionalFormatting sqref="E49:E58">
    <cfRule type="containsText" dxfId="292" priority="85" operator="containsText" text="Catastrófico">
      <formula>NOT(ISERROR(SEARCH("Catastrófico",E49)))</formula>
    </cfRule>
    <cfRule type="containsText" dxfId="291" priority="86" operator="containsText" text="Mayor">
      <formula>NOT(ISERROR(SEARCH("Mayor",E49)))</formula>
    </cfRule>
    <cfRule type="containsText" dxfId="290" priority="87" operator="containsText" text="Menor">
      <formula>NOT(ISERROR(SEARCH("Menor",E49)))</formula>
    </cfRule>
    <cfRule type="containsText" dxfId="289" priority="88" operator="containsText" text="Leve">
      <formula>NOT(ISERROR(SEARCH("Leve",E49)))</formula>
    </cfRule>
  </conditionalFormatting>
  <conditionalFormatting sqref="E49:F58">
    <cfRule type="containsText" dxfId="288"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287" priority="95" operator="containsText" text="Bajo">
      <formula>NOT(ISERROR(SEARCH("Bajo",F49)))</formula>
    </cfRule>
    <cfRule type="containsText" dxfId="286" priority="96" operator="containsText" text="Moderado">
      <formula>NOT(ISERROR(SEARCH("Moderado",F49)))</formula>
    </cfRule>
    <cfRule type="containsText" dxfId="285" priority="97" operator="containsText" text="Alto">
      <formula>NOT(ISERROR(SEARCH("Alto",F49)))</formula>
    </cfRule>
    <cfRule type="containsText" dxfId="284" priority="98" operator="containsText" text="Extremo">
      <formula>NOT(ISERROR(SEARCH("Extremo",F49)))</formula>
    </cfRule>
  </conditionalFormatting>
  <conditionalFormatting sqref="A59:E59">
    <cfRule type="containsText" dxfId="283" priority="78" operator="containsText" text="3- Moderado">
      <formula>NOT(ISERROR(SEARCH("3- Moderado",A59)))</formula>
    </cfRule>
    <cfRule type="containsText" dxfId="282" priority="79" operator="containsText" text="6- Moderado">
      <formula>NOT(ISERROR(SEARCH("6- Moderado",A59)))</formula>
    </cfRule>
    <cfRule type="containsText" dxfId="281" priority="80" operator="containsText" text="4- Moderado">
      <formula>NOT(ISERROR(SEARCH("4- Moderado",A59)))</formula>
    </cfRule>
    <cfRule type="containsText" dxfId="280" priority="81" operator="containsText" text="3- Bajo">
      <formula>NOT(ISERROR(SEARCH("3- Bajo",A59)))</formula>
    </cfRule>
    <cfRule type="containsText" dxfId="279" priority="82" operator="containsText" text="4- Bajo">
      <formula>NOT(ISERROR(SEARCH("4- Bajo",A59)))</formula>
    </cfRule>
    <cfRule type="containsText" dxfId="278" priority="83" operator="containsText" text="1- Bajo">
      <formula>NOT(ISERROR(SEARCH("1- Bajo",A59)))</formula>
    </cfRule>
  </conditionalFormatting>
  <conditionalFormatting sqref="D59:D68">
    <cfRule type="containsText" dxfId="277" priority="68" operator="containsText" text="Muy Alta">
      <formula>NOT(ISERROR(SEARCH("Muy Alta",D59)))</formula>
    </cfRule>
    <cfRule type="containsText" dxfId="276" priority="69" operator="containsText" text="Alta">
      <formula>NOT(ISERROR(SEARCH("Alta",D59)))</formula>
    </cfRule>
    <cfRule type="containsText" dxfId="275" priority="70" operator="containsText" text="Baja">
      <formula>NOT(ISERROR(SEARCH("Baja",D59)))</formula>
    </cfRule>
    <cfRule type="containsText" dxfId="274" priority="71" operator="containsText" text="Muy Baja">
      <formula>NOT(ISERROR(SEARCH("Muy Baja",D59)))</formula>
    </cfRule>
    <cfRule type="containsText" dxfId="273" priority="73" operator="containsText" text="Media">
      <formula>NOT(ISERROR(SEARCH("Media",D59)))</formula>
    </cfRule>
  </conditionalFormatting>
  <conditionalFormatting sqref="E59:E68">
    <cfRule type="containsText" dxfId="272" priority="64" operator="containsText" text="Catastrófico">
      <formula>NOT(ISERROR(SEARCH("Catastrófico",E59)))</formula>
    </cfRule>
    <cfRule type="containsText" dxfId="271" priority="65" operator="containsText" text="Mayor">
      <formula>NOT(ISERROR(SEARCH("Mayor",E59)))</formula>
    </cfRule>
    <cfRule type="containsText" dxfId="270" priority="66" operator="containsText" text="Menor">
      <formula>NOT(ISERROR(SEARCH("Menor",E59)))</formula>
    </cfRule>
    <cfRule type="containsText" dxfId="269" priority="67" operator="containsText" text="Leve">
      <formula>NOT(ISERROR(SEARCH("Leve",E59)))</formula>
    </cfRule>
  </conditionalFormatting>
  <conditionalFormatting sqref="E59:F68">
    <cfRule type="containsText" dxfId="268"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267" priority="74" operator="containsText" text="Bajo">
      <formula>NOT(ISERROR(SEARCH("Bajo",F59)))</formula>
    </cfRule>
    <cfRule type="containsText" dxfId="266" priority="75" operator="containsText" text="Moderado">
      <formula>NOT(ISERROR(SEARCH("Moderado",F59)))</formula>
    </cfRule>
    <cfRule type="containsText" dxfId="265" priority="76" operator="containsText" text="Alto">
      <formula>NOT(ISERROR(SEARCH("Alto",F59)))</formula>
    </cfRule>
    <cfRule type="containsText" dxfId="264" priority="77" operator="containsText" text="Extremo">
      <formula>NOT(ISERROR(SEARCH("Extremo",F59)))</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7" xr:uid="{00000000-0002-0000-0A00-000000000000}"/>
    <dataValidation allowBlank="1" showInputMessage="1" showErrorMessage="1" prompt="Describir las actividades que se van a desarrollar para el proyecto" sqref="H6" xr:uid="{00000000-0002-0000-0A00-000001000000}"/>
    <dataValidation allowBlank="1" showInputMessage="1" showErrorMessage="1" prompt="Seleccionar si el responsable es el responsable de las acciones es el nivel central" sqref="I6:I7" xr:uid="{00000000-0002-0000-0A00-000002000000}"/>
    <dataValidation allowBlank="1" showInputMessage="1" showErrorMessage="1" prompt="seleccionar si el responsable de ejecutar las acciones es el nivel central" sqref="J7" xr:uid="{00000000-0002-0000-0A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4000000}">
          <x14:formula1>
            <xm:f>'9- Matriz de Calor '!$S$8:$S$11</xm:f>
          </x14:formula1>
          <xm:sqref>G9:G68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39997558519241921"/>
    <pageSetUpPr fitToPage="1"/>
  </sheetPr>
  <dimension ref="A1:JK68"/>
  <sheetViews>
    <sheetView showGridLines="0" zoomScale="80" zoomScaleNormal="80" workbookViewId="0">
      <selection activeCell="N69" sqref="A69:XFD99"/>
    </sheetView>
  </sheetViews>
  <sheetFormatPr defaultColWidth="11.42578125" defaultRowHeight="15"/>
  <cols>
    <col min="1" max="1" width="18.42578125" style="4" customWidth="1"/>
    <col min="2" max="2" width="35.85546875" style="4" customWidth="1"/>
    <col min="3" max="3" width="40.28515625" customWidth="1"/>
    <col min="4" max="4" width="16.85546875" style="75"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16.5" customHeight="1">
      <c r="A1" s="279"/>
      <c r="B1" s="279"/>
      <c r="C1" s="533"/>
      <c r="D1" s="533"/>
      <c r="E1" s="533"/>
      <c r="F1" s="533"/>
      <c r="G1" s="533"/>
      <c r="H1" s="533"/>
      <c r="I1" s="533"/>
      <c r="J1" s="533"/>
      <c r="K1" s="533"/>
      <c r="L1" s="534"/>
      <c r="M1" s="535"/>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75" customHeight="1">
      <c r="A2" s="279"/>
      <c r="B2" s="279"/>
      <c r="C2" s="556"/>
      <c r="D2" s="556"/>
      <c r="E2" s="556"/>
      <c r="F2" s="556"/>
      <c r="G2" s="556"/>
      <c r="H2" s="556"/>
      <c r="I2" s="556"/>
      <c r="J2" s="556"/>
      <c r="K2" s="556"/>
      <c r="L2" s="554"/>
      <c r="M2" s="555"/>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0.9" customHeight="1">
      <c r="A3" s="399" t="s">
        <v>266</v>
      </c>
      <c r="B3" s="399"/>
      <c r="C3" s="490" t="s">
        <v>5</v>
      </c>
      <c r="D3" s="490"/>
      <c r="E3" s="490"/>
      <c r="F3" s="490"/>
      <c r="G3" s="490"/>
      <c r="H3" s="490"/>
      <c r="I3" s="490"/>
      <c r="J3" s="490"/>
      <c r="K3" s="490"/>
      <c r="L3" s="490"/>
      <c r="M3" s="49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399" t="s">
        <v>267</v>
      </c>
      <c r="B4" s="399"/>
      <c r="C4" s="489" t="s">
        <v>482</v>
      </c>
      <c r="D4" s="489"/>
      <c r="E4" s="489"/>
      <c r="F4" s="489"/>
      <c r="G4" s="489"/>
      <c r="H4" s="489"/>
      <c r="I4" s="489"/>
      <c r="J4" s="489"/>
      <c r="K4" s="489"/>
      <c r="L4" s="489"/>
      <c r="M4" s="489"/>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0.9" customHeight="1" thickBot="1">
      <c r="A5" s="399" t="s">
        <v>269</v>
      </c>
      <c r="B5" s="399"/>
      <c r="C5" s="419" t="s">
        <v>363</v>
      </c>
      <c r="D5" s="552"/>
      <c r="E5" s="552"/>
      <c r="F5" s="552"/>
      <c r="G5" s="552"/>
      <c r="H5" s="552"/>
      <c r="I5" s="552"/>
      <c r="J5" s="552"/>
      <c r="K5" s="552"/>
      <c r="L5" s="552"/>
      <c r="M5" s="553"/>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47" t="s">
        <v>483</v>
      </c>
      <c r="B6" s="548"/>
      <c r="C6" s="549"/>
      <c r="D6" s="550" t="s">
        <v>484</v>
      </c>
      <c r="E6" s="550"/>
      <c r="F6" s="550"/>
      <c r="G6" s="551" t="s">
        <v>485</v>
      </c>
      <c r="H6" s="542" t="s">
        <v>486</v>
      </c>
      <c r="I6" s="544" t="s">
        <v>487</v>
      </c>
      <c r="J6" s="545"/>
      <c r="K6" s="544" t="s">
        <v>488</v>
      </c>
      <c r="L6" s="545"/>
      <c r="M6" s="546" t="s">
        <v>489</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40</v>
      </c>
      <c r="B7" s="27" t="s">
        <v>208</v>
      </c>
      <c r="C7" s="27" t="s">
        <v>210</v>
      </c>
      <c r="D7" s="20" t="s">
        <v>220</v>
      </c>
      <c r="E7" s="20" t="s">
        <v>490</v>
      </c>
      <c r="F7" s="20" t="s">
        <v>491</v>
      </c>
      <c r="G7" s="551"/>
      <c r="H7" s="543"/>
      <c r="I7" s="21" t="s">
        <v>492</v>
      </c>
      <c r="J7" s="21" t="s">
        <v>493</v>
      </c>
      <c r="K7" s="21" t="s">
        <v>494</v>
      </c>
      <c r="L7" s="21" t="s">
        <v>495</v>
      </c>
      <c r="M7" s="546"/>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36"/>
      <c r="B8" s="537"/>
      <c r="C8" s="537"/>
      <c r="D8" s="537"/>
      <c r="E8" s="537"/>
      <c r="F8" s="537"/>
      <c r="G8" s="537"/>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38">
        <f>'7- Mapa Final'!A10</f>
        <v>1</v>
      </c>
      <c r="B9" s="532" t="str">
        <f>'7- Mapa Final'!B10</f>
        <v xml:space="preserve">Incumplimiento de los requisitos legales del SG-SST </v>
      </c>
      <c r="C9" s="532" t="str">
        <f>'7- Mapa Final'!C10</f>
        <v>No implementar dentro de los tiempos legales el SSST o implementarlo en forma parcial</v>
      </c>
      <c r="D9" s="530" t="str">
        <f>'7- Mapa Final'!J10</f>
        <v>Media - 3</v>
      </c>
      <c r="E9" s="531" t="str">
        <f>'7- Mapa Final'!K10</f>
        <v>Moderado - 3</v>
      </c>
      <c r="F9" s="541" t="str">
        <f>'7- Mapa Final'!M10</f>
        <v>Moderado - 9</v>
      </c>
      <c r="G9" s="390"/>
      <c r="H9" s="539"/>
      <c r="I9" s="539"/>
      <c r="J9" s="539"/>
      <c r="K9" s="539"/>
      <c r="L9" s="539"/>
      <c r="M9" s="540"/>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24"/>
      <c r="B10" s="525"/>
      <c r="C10" s="525"/>
      <c r="D10" s="527"/>
      <c r="E10" s="529"/>
      <c r="F10" s="523"/>
      <c r="G10" s="391"/>
      <c r="H10" s="521"/>
      <c r="I10" s="521"/>
      <c r="J10" s="521"/>
      <c r="K10" s="521"/>
      <c r="L10" s="521"/>
      <c r="M10" s="522"/>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24"/>
      <c r="B11" s="525"/>
      <c r="C11" s="525"/>
      <c r="D11" s="527"/>
      <c r="E11" s="529"/>
      <c r="F11" s="523"/>
      <c r="G11" s="391"/>
      <c r="H11" s="521"/>
      <c r="I11" s="521"/>
      <c r="J11" s="521"/>
      <c r="K11" s="521"/>
      <c r="L11" s="521"/>
      <c r="M11" s="522"/>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24"/>
      <c r="B12" s="525"/>
      <c r="C12" s="525"/>
      <c r="D12" s="527"/>
      <c r="E12" s="529"/>
      <c r="F12" s="523"/>
      <c r="G12" s="391"/>
      <c r="H12" s="521"/>
      <c r="I12" s="521"/>
      <c r="J12" s="521"/>
      <c r="K12" s="521"/>
      <c r="L12" s="521"/>
      <c r="M12" s="522"/>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24"/>
      <c r="B13" s="525"/>
      <c r="C13" s="525"/>
      <c r="D13" s="527"/>
      <c r="E13" s="529"/>
      <c r="F13" s="523"/>
      <c r="G13" s="391"/>
      <c r="H13" s="521"/>
      <c r="I13" s="521"/>
      <c r="J13" s="521"/>
      <c r="K13" s="521"/>
      <c r="L13" s="521"/>
      <c r="M13" s="522"/>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24"/>
      <c r="B14" s="525"/>
      <c r="C14" s="525"/>
      <c r="D14" s="527"/>
      <c r="E14" s="529"/>
      <c r="F14" s="523"/>
      <c r="G14" s="391"/>
      <c r="H14" s="521"/>
      <c r="I14" s="521"/>
      <c r="J14" s="521"/>
      <c r="K14" s="521"/>
      <c r="L14" s="521"/>
      <c r="M14" s="522"/>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24"/>
      <c r="B15" s="525"/>
      <c r="C15" s="525"/>
      <c r="D15" s="527"/>
      <c r="E15" s="529"/>
      <c r="F15" s="523"/>
      <c r="G15" s="391"/>
      <c r="H15" s="521"/>
      <c r="I15" s="521"/>
      <c r="J15" s="521"/>
      <c r="K15" s="521"/>
      <c r="L15" s="521"/>
      <c r="M15" s="522"/>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24"/>
      <c r="B16" s="525"/>
      <c r="C16" s="525"/>
      <c r="D16" s="527"/>
      <c r="E16" s="529"/>
      <c r="F16" s="523"/>
      <c r="G16" s="391"/>
      <c r="H16" s="521"/>
      <c r="I16" s="521"/>
      <c r="J16" s="521"/>
      <c r="K16" s="521"/>
      <c r="L16" s="521"/>
      <c r="M16" s="522"/>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24"/>
      <c r="B17" s="525"/>
      <c r="C17" s="525"/>
      <c r="D17" s="527"/>
      <c r="E17" s="529"/>
      <c r="F17" s="523"/>
      <c r="G17" s="391"/>
      <c r="H17" s="521"/>
      <c r="I17" s="521"/>
      <c r="J17" s="521"/>
      <c r="K17" s="521"/>
      <c r="L17" s="521"/>
      <c r="M17" s="522"/>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524"/>
      <c r="B18" s="525"/>
      <c r="C18" s="525"/>
      <c r="D18" s="527"/>
      <c r="E18" s="529"/>
      <c r="F18" s="523"/>
      <c r="G18" s="391"/>
      <c r="H18" s="521"/>
      <c r="I18" s="521"/>
      <c r="J18" s="521"/>
      <c r="K18" s="521"/>
      <c r="L18" s="521"/>
      <c r="M18" s="522"/>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538">
        <f>'7- Mapa Final'!A20</f>
        <v>2</v>
      </c>
      <c r="B19" s="532" t="str">
        <f>'7- Mapa Final'!B20</f>
        <v>Incumplimiento Plan Trabajo de SG-SST</v>
      </c>
      <c r="C19" s="532" t="str">
        <f>'7- Mapa Final'!C20</f>
        <v>Posibilidad de incumplimiento de las metas establecidas por omisión en la ejecución de actividades del plan anual de SST.</v>
      </c>
      <c r="D19" s="530" t="str">
        <f>'7- Mapa Final'!J20</f>
        <v>Muy Baja - 1</v>
      </c>
      <c r="E19" s="531" t="str">
        <f>'7- Mapa Final'!K20</f>
        <v>Moderado - 3</v>
      </c>
      <c r="F19" s="541" t="str">
        <f>'7- Mapa Final'!M20</f>
        <v>Moderado - 3</v>
      </c>
      <c r="G19" s="390"/>
      <c r="H19" s="539"/>
      <c r="I19" s="539"/>
      <c r="J19" s="539"/>
      <c r="K19" s="539"/>
      <c r="L19" s="539"/>
      <c r="M19" s="540"/>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24"/>
      <c r="B20" s="525"/>
      <c r="C20" s="525"/>
      <c r="D20" s="527"/>
      <c r="E20" s="529"/>
      <c r="F20" s="523"/>
      <c r="G20" s="391"/>
      <c r="H20" s="521"/>
      <c r="I20" s="521"/>
      <c r="J20" s="521"/>
      <c r="K20" s="521"/>
      <c r="L20" s="521"/>
      <c r="M20" s="522"/>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24"/>
      <c r="B21" s="525"/>
      <c r="C21" s="525"/>
      <c r="D21" s="527"/>
      <c r="E21" s="529"/>
      <c r="F21" s="523"/>
      <c r="G21" s="391"/>
      <c r="H21" s="521"/>
      <c r="I21" s="521"/>
      <c r="J21" s="521"/>
      <c r="K21" s="521"/>
      <c r="L21" s="521"/>
      <c r="M21" s="522"/>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24"/>
      <c r="B22" s="525"/>
      <c r="C22" s="525"/>
      <c r="D22" s="527"/>
      <c r="E22" s="529"/>
      <c r="F22" s="523"/>
      <c r="G22" s="391"/>
      <c r="H22" s="521"/>
      <c r="I22" s="521"/>
      <c r="J22" s="521"/>
      <c r="K22" s="521"/>
      <c r="L22" s="521"/>
      <c r="M22" s="522"/>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24"/>
      <c r="B23" s="525"/>
      <c r="C23" s="525"/>
      <c r="D23" s="527"/>
      <c r="E23" s="529"/>
      <c r="F23" s="523"/>
      <c r="G23" s="391"/>
      <c r="H23" s="521"/>
      <c r="I23" s="521"/>
      <c r="J23" s="521"/>
      <c r="K23" s="521"/>
      <c r="L23" s="521"/>
      <c r="M23" s="522"/>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24"/>
      <c r="B24" s="525"/>
      <c r="C24" s="525"/>
      <c r="D24" s="527"/>
      <c r="E24" s="529"/>
      <c r="F24" s="523"/>
      <c r="G24" s="391"/>
      <c r="H24" s="521"/>
      <c r="I24" s="521"/>
      <c r="J24" s="521"/>
      <c r="K24" s="521"/>
      <c r="L24" s="521"/>
      <c r="M24" s="522"/>
      <c r="N24" s="26"/>
      <c r="O24" s="26"/>
    </row>
    <row r="25" spans="1:169">
      <c r="A25" s="524"/>
      <c r="B25" s="525"/>
      <c r="C25" s="525"/>
      <c r="D25" s="527"/>
      <c r="E25" s="529"/>
      <c r="F25" s="523"/>
      <c r="G25" s="391"/>
      <c r="H25" s="521"/>
      <c r="I25" s="521"/>
      <c r="J25" s="521"/>
      <c r="K25" s="521"/>
      <c r="L25" s="521"/>
      <c r="M25" s="522"/>
      <c r="N25" s="26"/>
      <c r="O25" s="26"/>
    </row>
    <row r="26" spans="1:169">
      <c r="A26" s="524"/>
      <c r="B26" s="525"/>
      <c r="C26" s="525"/>
      <c r="D26" s="527"/>
      <c r="E26" s="529"/>
      <c r="F26" s="523"/>
      <c r="G26" s="391"/>
      <c r="H26" s="521"/>
      <c r="I26" s="521"/>
      <c r="J26" s="521"/>
      <c r="K26" s="521"/>
      <c r="L26" s="521"/>
      <c r="M26" s="522"/>
      <c r="N26" s="26"/>
      <c r="O26" s="26"/>
    </row>
    <row r="27" spans="1:169">
      <c r="A27" s="524"/>
      <c r="B27" s="525"/>
      <c r="C27" s="525"/>
      <c r="D27" s="527"/>
      <c r="E27" s="529"/>
      <c r="F27" s="523"/>
      <c r="G27" s="391"/>
      <c r="H27" s="521"/>
      <c r="I27" s="521"/>
      <c r="J27" s="521"/>
      <c r="K27" s="521"/>
      <c r="L27" s="521"/>
      <c r="M27" s="522"/>
      <c r="N27" s="26"/>
      <c r="O27" s="26"/>
    </row>
    <row r="28" spans="1:169" ht="15.75" thickBot="1">
      <c r="A28" s="524"/>
      <c r="B28" s="525"/>
      <c r="C28" s="525"/>
      <c r="D28" s="527"/>
      <c r="E28" s="529"/>
      <c r="F28" s="523"/>
      <c r="G28" s="391"/>
      <c r="H28" s="521"/>
      <c r="I28" s="521"/>
      <c r="J28" s="521"/>
      <c r="K28" s="521"/>
      <c r="L28" s="521"/>
      <c r="M28" s="522"/>
      <c r="N28" s="26"/>
      <c r="O28" s="26"/>
    </row>
    <row r="29" spans="1:169" s="18" customFormat="1" ht="12.75" customHeight="1">
      <c r="A29" s="538">
        <f>'7- Mapa Final'!A30</f>
        <v>3</v>
      </c>
      <c r="B29" s="532" t="str">
        <f>'7- Mapa Final'!B30</f>
        <v xml:space="preserve">Aumento de Accidentes de trabajo y enfermedades laborales o salud pública </v>
      </c>
      <c r="C29" s="532"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30" t="str">
        <f>'7- Mapa Final'!J30</f>
        <v>Muy Baja - 1</v>
      </c>
      <c r="E29" s="531" t="str">
        <f>'7- Mapa Final'!K30</f>
        <v>Moderado - 3</v>
      </c>
      <c r="F29" s="541" t="str">
        <f>'7- Mapa Final'!M30</f>
        <v>Moderado - 3</v>
      </c>
      <c r="G29" s="390"/>
      <c r="H29" s="539"/>
      <c r="I29" s="539"/>
      <c r="J29" s="539"/>
      <c r="K29" s="539"/>
      <c r="L29" s="539"/>
      <c r="M29" s="540"/>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524"/>
      <c r="B30" s="525"/>
      <c r="C30" s="525"/>
      <c r="D30" s="527"/>
      <c r="E30" s="529"/>
      <c r="F30" s="523"/>
      <c r="G30" s="391"/>
      <c r="H30" s="521"/>
      <c r="I30" s="521"/>
      <c r="J30" s="521"/>
      <c r="K30" s="521"/>
      <c r="L30" s="521"/>
      <c r="M30" s="522"/>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24"/>
      <c r="B31" s="525"/>
      <c r="C31" s="525"/>
      <c r="D31" s="527"/>
      <c r="E31" s="529"/>
      <c r="F31" s="523"/>
      <c r="G31" s="391"/>
      <c r="H31" s="521"/>
      <c r="I31" s="521"/>
      <c r="J31" s="521"/>
      <c r="K31" s="521"/>
      <c r="L31" s="521"/>
      <c r="M31" s="522"/>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24"/>
      <c r="B32" s="525"/>
      <c r="C32" s="525"/>
      <c r="D32" s="527"/>
      <c r="E32" s="529"/>
      <c r="F32" s="523"/>
      <c r="G32" s="391"/>
      <c r="H32" s="521"/>
      <c r="I32" s="521"/>
      <c r="J32" s="521"/>
      <c r="K32" s="521"/>
      <c r="L32" s="521"/>
      <c r="M32" s="522"/>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24"/>
      <c r="B33" s="525"/>
      <c r="C33" s="525"/>
      <c r="D33" s="527"/>
      <c r="E33" s="529"/>
      <c r="F33" s="523"/>
      <c r="G33" s="391"/>
      <c r="H33" s="521"/>
      <c r="I33" s="521"/>
      <c r="J33" s="521"/>
      <c r="K33" s="521"/>
      <c r="L33" s="521"/>
      <c r="M33" s="522"/>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24"/>
      <c r="B34" s="525"/>
      <c r="C34" s="525"/>
      <c r="D34" s="527"/>
      <c r="E34" s="529"/>
      <c r="F34" s="523"/>
      <c r="G34" s="391"/>
      <c r="H34" s="521"/>
      <c r="I34" s="521"/>
      <c r="J34" s="521"/>
      <c r="K34" s="521"/>
      <c r="L34" s="521"/>
      <c r="M34" s="522"/>
      <c r="N34" s="26"/>
      <c r="O34" s="26"/>
    </row>
    <row r="35" spans="1:169">
      <c r="A35" s="524"/>
      <c r="B35" s="525"/>
      <c r="C35" s="525"/>
      <c r="D35" s="527"/>
      <c r="E35" s="529"/>
      <c r="F35" s="523"/>
      <c r="G35" s="391"/>
      <c r="H35" s="521"/>
      <c r="I35" s="521"/>
      <c r="J35" s="521"/>
      <c r="K35" s="521"/>
      <c r="L35" s="521"/>
      <c r="M35" s="522"/>
      <c r="N35" s="26"/>
      <c r="O35" s="26"/>
    </row>
    <row r="36" spans="1:169">
      <c r="A36" s="524"/>
      <c r="B36" s="525"/>
      <c r="C36" s="525"/>
      <c r="D36" s="527"/>
      <c r="E36" s="529"/>
      <c r="F36" s="523"/>
      <c r="G36" s="391"/>
      <c r="H36" s="521"/>
      <c r="I36" s="521"/>
      <c r="J36" s="521"/>
      <c r="K36" s="521"/>
      <c r="L36" s="521"/>
      <c r="M36" s="522"/>
      <c r="N36" s="26"/>
      <c r="O36" s="26"/>
    </row>
    <row r="37" spans="1:169">
      <c r="A37" s="524"/>
      <c r="B37" s="525"/>
      <c r="C37" s="525"/>
      <c r="D37" s="527"/>
      <c r="E37" s="529"/>
      <c r="F37" s="523"/>
      <c r="G37" s="391"/>
      <c r="H37" s="521"/>
      <c r="I37" s="521"/>
      <c r="J37" s="521"/>
      <c r="K37" s="521"/>
      <c r="L37" s="521"/>
      <c r="M37" s="522"/>
      <c r="N37" s="26"/>
      <c r="O37" s="26"/>
    </row>
    <row r="38" spans="1:169" ht="15.75" thickBot="1">
      <c r="A38" s="524"/>
      <c r="B38" s="525"/>
      <c r="C38" s="525"/>
      <c r="D38" s="527"/>
      <c r="E38" s="529"/>
      <c r="F38" s="523"/>
      <c r="G38" s="391"/>
      <c r="H38" s="521"/>
      <c r="I38" s="521"/>
      <c r="J38" s="521"/>
      <c r="K38" s="521"/>
      <c r="L38" s="521"/>
      <c r="M38" s="522"/>
      <c r="N38" s="26"/>
      <c r="O38" s="26"/>
    </row>
    <row r="39" spans="1:169" s="18" customFormat="1" ht="12.75" customHeight="1">
      <c r="A39" s="538">
        <f>'7- Mapa Final'!A40</f>
        <v>4</v>
      </c>
      <c r="B39" s="532" t="str">
        <f>'7- Mapa Final'!B40</f>
        <v>Recibir dádivas o beneficios a nombre propio o de terceros para  desviar recursos, no presentar o presentar reportes con información no veraz</v>
      </c>
      <c r="C39" s="532" t="str">
        <f>'7- Mapa Final'!C40</f>
        <v xml:space="preserve">Se favorece indebidamente a un servidor judicial a través de la validación del  reporte de accidentes de trabajo ante la Administradora de Riesgos Laborales </v>
      </c>
      <c r="D39" s="530" t="str">
        <f>'7- Mapa Final'!J40</f>
        <v>Muy Baja - 1</v>
      </c>
      <c r="E39" s="531" t="str">
        <f>'7- Mapa Final'!K40</f>
        <v>Moderado - 3</v>
      </c>
      <c r="F39" s="541" t="str">
        <f>'7- Mapa Final'!M40</f>
        <v>Moderado - 3</v>
      </c>
      <c r="G39" s="390"/>
      <c r="H39" s="539"/>
      <c r="I39" s="539"/>
      <c r="J39" s="539"/>
      <c r="K39" s="539"/>
      <c r="L39" s="539"/>
      <c r="M39" s="540"/>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24"/>
      <c r="B40" s="525"/>
      <c r="C40" s="525"/>
      <c r="D40" s="527"/>
      <c r="E40" s="529"/>
      <c r="F40" s="523"/>
      <c r="G40" s="391"/>
      <c r="H40" s="521"/>
      <c r="I40" s="521"/>
      <c r="J40" s="521"/>
      <c r="K40" s="521"/>
      <c r="L40" s="521"/>
      <c r="M40" s="522"/>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24"/>
      <c r="B41" s="525"/>
      <c r="C41" s="525"/>
      <c r="D41" s="527"/>
      <c r="E41" s="529"/>
      <c r="F41" s="523"/>
      <c r="G41" s="391"/>
      <c r="H41" s="521"/>
      <c r="I41" s="521"/>
      <c r="J41" s="521"/>
      <c r="K41" s="521"/>
      <c r="L41" s="521"/>
      <c r="M41" s="522"/>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24"/>
      <c r="B42" s="525"/>
      <c r="C42" s="525"/>
      <c r="D42" s="527"/>
      <c r="E42" s="529"/>
      <c r="F42" s="523"/>
      <c r="G42" s="391"/>
      <c r="H42" s="521"/>
      <c r="I42" s="521"/>
      <c r="J42" s="521"/>
      <c r="K42" s="521"/>
      <c r="L42" s="521"/>
      <c r="M42" s="522"/>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24"/>
      <c r="B43" s="525"/>
      <c r="C43" s="525"/>
      <c r="D43" s="527"/>
      <c r="E43" s="529"/>
      <c r="F43" s="523"/>
      <c r="G43" s="391"/>
      <c r="H43" s="521"/>
      <c r="I43" s="521"/>
      <c r="J43" s="521"/>
      <c r="K43" s="521"/>
      <c r="L43" s="521"/>
      <c r="M43" s="522"/>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24"/>
      <c r="B44" s="525"/>
      <c r="C44" s="525"/>
      <c r="D44" s="527"/>
      <c r="E44" s="529"/>
      <c r="F44" s="523"/>
      <c r="G44" s="391"/>
      <c r="H44" s="521"/>
      <c r="I44" s="521"/>
      <c r="J44" s="521"/>
      <c r="K44" s="521"/>
      <c r="L44" s="521"/>
      <c r="M44" s="522"/>
      <c r="N44" s="26"/>
      <c r="O44" s="26"/>
    </row>
    <row r="45" spans="1:169">
      <c r="A45" s="524"/>
      <c r="B45" s="525"/>
      <c r="C45" s="525"/>
      <c r="D45" s="527"/>
      <c r="E45" s="529"/>
      <c r="F45" s="523"/>
      <c r="G45" s="391"/>
      <c r="H45" s="521"/>
      <c r="I45" s="521"/>
      <c r="J45" s="521"/>
      <c r="K45" s="521"/>
      <c r="L45" s="521"/>
      <c r="M45" s="522"/>
      <c r="N45" s="26"/>
      <c r="O45" s="26"/>
    </row>
    <row r="46" spans="1:169">
      <c r="A46" s="524"/>
      <c r="B46" s="525"/>
      <c r="C46" s="525"/>
      <c r="D46" s="527"/>
      <c r="E46" s="529"/>
      <c r="F46" s="523"/>
      <c r="G46" s="391"/>
      <c r="H46" s="521"/>
      <c r="I46" s="521"/>
      <c r="J46" s="521"/>
      <c r="K46" s="521"/>
      <c r="L46" s="521"/>
      <c r="M46" s="522"/>
      <c r="N46" s="26"/>
      <c r="O46" s="26"/>
    </row>
    <row r="47" spans="1:169">
      <c r="A47" s="524"/>
      <c r="B47" s="525"/>
      <c r="C47" s="525"/>
      <c r="D47" s="527"/>
      <c r="E47" s="529"/>
      <c r="F47" s="523"/>
      <c r="G47" s="391"/>
      <c r="H47" s="521"/>
      <c r="I47" s="521"/>
      <c r="J47" s="521"/>
      <c r="K47" s="521"/>
      <c r="L47" s="521"/>
      <c r="M47" s="522"/>
      <c r="N47" s="26"/>
      <c r="O47" s="26"/>
    </row>
    <row r="48" spans="1:169" ht="15.75" thickBot="1">
      <c r="A48" s="524"/>
      <c r="B48" s="525"/>
      <c r="C48" s="525"/>
      <c r="D48" s="527"/>
      <c r="E48" s="529"/>
      <c r="F48" s="523"/>
      <c r="G48" s="391"/>
      <c r="H48" s="521"/>
      <c r="I48" s="521"/>
      <c r="J48" s="521"/>
      <c r="K48" s="521"/>
      <c r="L48" s="521"/>
      <c r="M48" s="522"/>
      <c r="N48" s="26"/>
      <c r="O48" s="26"/>
    </row>
    <row r="49" spans="1:169" s="18" customFormat="1" ht="12.75" customHeight="1">
      <c r="A49" s="538">
        <f>'7- Mapa Final'!A50</f>
        <v>5</v>
      </c>
      <c r="B49" s="532"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32" t="str">
        <f>'7- Mapa Final'!C50</f>
        <v>Cuando  se direccionan los requisitos habilitanes y/o técnicos para favorecer  indebidamente  a ciertos proponentes</v>
      </c>
      <c r="D49" s="530" t="str">
        <f>'7- Mapa Final'!J50</f>
        <v>Muy Baja - 1</v>
      </c>
      <c r="E49" s="531" t="str">
        <f>'7- Mapa Final'!K50</f>
        <v>Mayor - 4</v>
      </c>
      <c r="F49" s="541" t="str">
        <f>'7- Mapa Final'!M50</f>
        <v>Alto  - 4</v>
      </c>
      <c r="G49" s="390"/>
      <c r="H49" s="539"/>
      <c r="I49" s="539"/>
      <c r="J49" s="539"/>
      <c r="K49" s="539"/>
      <c r="L49" s="539"/>
      <c r="M49" s="540"/>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24"/>
      <c r="B50" s="525"/>
      <c r="C50" s="525"/>
      <c r="D50" s="527"/>
      <c r="E50" s="529"/>
      <c r="F50" s="523"/>
      <c r="G50" s="391"/>
      <c r="H50" s="521"/>
      <c r="I50" s="521"/>
      <c r="J50" s="521"/>
      <c r="K50" s="521"/>
      <c r="L50" s="521"/>
      <c r="M50" s="522"/>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24"/>
      <c r="B51" s="525"/>
      <c r="C51" s="525"/>
      <c r="D51" s="527"/>
      <c r="E51" s="529"/>
      <c r="F51" s="523"/>
      <c r="G51" s="391"/>
      <c r="H51" s="521"/>
      <c r="I51" s="521"/>
      <c r="J51" s="521"/>
      <c r="K51" s="521"/>
      <c r="L51" s="521"/>
      <c r="M51" s="522"/>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24"/>
      <c r="B52" s="525"/>
      <c r="C52" s="525"/>
      <c r="D52" s="527"/>
      <c r="E52" s="529"/>
      <c r="F52" s="523"/>
      <c r="G52" s="391"/>
      <c r="H52" s="521"/>
      <c r="I52" s="521"/>
      <c r="J52" s="521"/>
      <c r="K52" s="521"/>
      <c r="L52" s="521"/>
      <c r="M52" s="522"/>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24"/>
      <c r="B53" s="525"/>
      <c r="C53" s="525"/>
      <c r="D53" s="527"/>
      <c r="E53" s="529"/>
      <c r="F53" s="523"/>
      <c r="G53" s="391"/>
      <c r="H53" s="521"/>
      <c r="I53" s="521"/>
      <c r="J53" s="521"/>
      <c r="K53" s="521"/>
      <c r="L53" s="521"/>
      <c r="M53" s="522"/>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24"/>
      <c r="B54" s="525"/>
      <c r="C54" s="525"/>
      <c r="D54" s="527"/>
      <c r="E54" s="529"/>
      <c r="F54" s="523"/>
      <c r="G54" s="391"/>
      <c r="H54" s="521"/>
      <c r="I54" s="521"/>
      <c r="J54" s="521"/>
      <c r="K54" s="521"/>
      <c r="L54" s="521"/>
      <c r="M54" s="522"/>
      <c r="N54" s="26"/>
      <c r="O54" s="26"/>
    </row>
    <row r="55" spans="1:169">
      <c r="A55" s="524"/>
      <c r="B55" s="525"/>
      <c r="C55" s="525"/>
      <c r="D55" s="527"/>
      <c r="E55" s="529"/>
      <c r="F55" s="523"/>
      <c r="G55" s="391"/>
      <c r="H55" s="521"/>
      <c r="I55" s="521"/>
      <c r="J55" s="521"/>
      <c r="K55" s="521"/>
      <c r="L55" s="521"/>
      <c r="M55" s="522"/>
      <c r="N55" s="26"/>
      <c r="O55" s="26"/>
    </row>
    <row r="56" spans="1:169">
      <c r="A56" s="524"/>
      <c r="B56" s="525"/>
      <c r="C56" s="525"/>
      <c r="D56" s="527"/>
      <c r="E56" s="529"/>
      <c r="F56" s="523"/>
      <c r="G56" s="391"/>
      <c r="H56" s="521"/>
      <c r="I56" s="521"/>
      <c r="J56" s="521"/>
      <c r="K56" s="521"/>
      <c r="L56" s="521"/>
      <c r="M56" s="522"/>
      <c r="N56" s="26"/>
      <c r="O56" s="26"/>
    </row>
    <row r="57" spans="1:169">
      <c r="A57" s="524"/>
      <c r="B57" s="525"/>
      <c r="C57" s="525"/>
      <c r="D57" s="527"/>
      <c r="E57" s="529"/>
      <c r="F57" s="523"/>
      <c r="G57" s="391"/>
      <c r="H57" s="521"/>
      <c r="I57" s="521"/>
      <c r="J57" s="521"/>
      <c r="K57" s="521"/>
      <c r="L57" s="521"/>
      <c r="M57" s="522"/>
      <c r="N57" s="26"/>
      <c r="O57" s="26"/>
    </row>
    <row r="58" spans="1:169" ht="15.75" thickBot="1">
      <c r="A58" s="524"/>
      <c r="B58" s="525"/>
      <c r="C58" s="525"/>
      <c r="D58" s="527"/>
      <c r="E58" s="529"/>
      <c r="F58" s="523"/>
      <c r="G58" s="391"/>
      <c r="H58" s="521"/>
      <c r="I58" s="521"/>
      <c r="J58" s="521"/>
      <c r="K58" s="521"/>
      <c r="L58" s="521"/>
      <c r="M58" s="522"/>
      <c r="N58" s="26"/>
      <c r="O58" s="26"/>
    </row>
    <row r="59" spans="1:169" s="18" customFormat="1" ht="12.75" customHeight="1">
      <c r="A59" s="538">
        <f>'7- Mapa Final'!A60</f>
        <v>6</v>
      </c>
      <c r="B59" s="532"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32" t="str">
        <f>'7- Mapa Final'!C60</f>
        <v xml:space="preserve">Cuando se favorece indebidamente a un servidor judicial a través de la validación del  reporte de accidentes de trabajo ante la Administradora de Riesgos Laborales </v>
      </c>
      <c r="D59" s="530" t="str">
        <f>'7- Mapa Final'!J60</f>
        <v>Muy Baja - 1</v>
      </c>
      <c r="E59" s="531" t="str">
        <f>'7- Mapa Final'!K60</f>
        <v>Mayor - 4</v>
      </c>
      <c r="F59" s="541" t="str">
        <f>'7- Mapa Final'!M60</f>
        <v>Alto  - 4</v>
      </c>
      <c r="G59" s="390"/>
      <c r="H59" s="539"/>
      <c r="I59" s="539"/>
      <c r="J59" s="539"/>
      <c r="K59" s="539"/>
      <c r="L59" s="539"/>
      <c r="M59" s="540"/>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524"/>
      <c r="B60" s="525"/>
      <c r="C60" s="525"/>
      <c r="D60" s="527"/>
      <c r="E60" s="529"/>
      <c r="F60" s="523"/>
      <c r="G60" s="391"/>
      <c r="H60" s="521"/>
      <c r="I60" s="521"/>
      <c r="J60" s="521"/>
      <c r="K60" s="521"/>
      <c r="L60" s="521"/>
      <c r="M60" s="522"/>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524"/>
      <c r="B61" s="525"/>
      <c r="C61" s="525"/>
      <c r="D61" s="527"/>
      <c r="E61" s="529"/>
      <c r="F61" s="523"/>
      <c r="G61" s="391"/>
      <c r="H61" s="521"/>
      <c r="I61" s="521"/>
      <c r="J61" s="521"/>
      <c r="K61" s="521"/>
      <c r="L61" s="521"/>
      <c r="M61" s="522"/>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524"/>
      <c r="B62" s="525"/>
      <c r="C62" s="525"/>
      <c r="D62" s="527"/>
      <c r="E62" s="529"/>
      <c r="F62" s="523"/>
      <c r="G62" s="391"/>
      <c r="H62" s="521"/>
      <c r="I62" s="521"/>
      <c r="J62" s="521"/>
      <c r="K62" s="521"/>
      <c r="L62" s="521"/>
      <c r="M62" s="522"/>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24"/>
      <c r="B63" s="525"/>
      <c r="C63" s="525"/>
      <c r="D63" s="527"/>
      <c r="E63" s="529"/>
      <c r="F63" s="523"/>
      <c r="G63" s="391"/>
      <c r="H63" s="521"/>
      <c r="I63" s="521"/>
      <c r="J63" s="521"/>
      <c r="K63" s="521"/>
      <c r="L63" s="521"/>
      <c r="M63" s="522"/>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24"/>
      <c r="B64" s="525"/>
      <c r="C64" s="525"/>
      <c r="D64" s="527"/>
      <c r="E64" s="529"/>
      <c r="F64" s="523"/>
      <c r="G64" s="391"/>
      <c r="H64" s="521"/>
      <c r="I64" s="521"/>
      <c r="J64" s="521"/>
      <c r="K64" s="521"/>
      <c r="L64" s="521"/>
      <c r="M64" s="522"/>
      <c r="N64" s="26"/>
      <c r="O64" s="26"/>
    </row>
    <row r="65" spans="1:15">
      <c r="A65" s="524"/>
      <c r="B65" s="525"/>
      <c r="C65" s="525"/>
      <c r="D65" s="527"/>
      <c r="E65" s="529"/>
      <c r="F65" s="523"/>
      <c r="G65" s="391"/>
      <c r="H65" s="521"/>
      <c r="I65" s="521"/>
      <c r="J65" s="521"/>
      <c r="K65" s="521"/>
      <c r="L65" s="521"/>
      <c r="M65" s="522"/>
      <c r="N65" s="26"/>
      <c r="O65" s="26"/>
    </row>
    <row r="66" spans="1:15">
      <c r="A66" s="524"/>
      <c r="B66" s="525"/>
      <c r="C66" s="525"/>
      <c r="D66" s="527"/>
      <c r="E66" s="529"/>
      <c r="F66" s="523"/>
      <c r="G66" s="391"/>
      <c r="H66" s="521"/>
      <c r="I66" s="521"/>
      <c r="J66" s="521"/>
      <c r="K66" s="521"/>
      <c r="L66" s="521"/>
      <c r="M66" s="522"/>
      <c r="N66" s="26"/>
      <c r="O66" s="26"/>
    </row>
    <row r="67" spans="1:15">
      <c r="A67" s="524"/>
      <c r="B67" s="525"/>
      <c r="C67" s="525"/>
      <c r="D67" s="527"/>
      <c r="E67" s="529"/>
      <c r="F67" s="523"/>
      <c r="G67" s="391"/>
      <c r="H67" s="521"/>
      <c r="I67" s="521"/>
      <c r="J67" s="521"/>
      <c r="K67" s="521"/>
      <c r="L67" s="521"/>
      <c r="M67" s="522"/>
      <c r="N67" s="26"/>
      <c r="O67" s="26"/>
    </row>
    <row r="68" spans="1:15">
      <c r="A68" s="524"/>
      <c r="B68" s="525"/>
      <c r="C68" s="525"/>
      <c r="D68" s="527"/>
      <c r="E68" s="529"/>
      <c r="F68" s="523"/>
      <c r="G68" s="391"/>
      <c r="H68" s="521"/>
      <c r="I68" s="521"/>
      <c r="J68" s="521"/>
      <c r="K68" s="521"/>
      <c r="L68" s="521"/>
      <c r="M68" s="522"/>
      <c r="N68" s="26"/>
      <c r="O68" s="26"/>
    </row>
  </sheetData>
  <mergeCells count="94">
    <mergeCell ref="A3:B3"/>
    <mergeCell ref="C3:M3"/>
    <mergeCell ref="A4:B4"/>
    <mergeCell ref="C4:M4"/>
    <mergeCell ref="A5:B5"/>
    <mergeCell ref="C5:M5"/>
    <mergeCell ref="A6:C6"/>
    <mergeCell ref="D6:F6"/>
    <mergeCell ref="G6:G7"/>
    <mergeCell ref="H6:H7"/>
    <mergeCell ref="I6:J6"/>
    <mergeCell ref="K6:L6"/>
    <mergeCell ref="M6:M7"/>
    <mergeCell ref="C1:K2"/>
    <mergeCell ref="L1:M2"/>
    <mergeCell ref="H9:H18"/>
    <mergeCell ref="I9:I18"/>
    <mergeCell ref="J9:J18"/>
    <mergeCell ref="K9:K18"/>
    <mergeCell ref="L9:L18"/>
    <mergeCell ref="M9:M18"/>
    <mergeCell ref="A8:G8"/>
    <mergeCell ref="A9:A18"/>
    <mergeCell ref="B9:B18"/>
    <mergeCell ref="C9:C18"/>
    <mergeCell ref="D9:D18"/>
    <mergeCell ref="E9:E18"/>
    <mergeCell ref="F9:F18"/>
    <mergeCell ref="G9:G18"/>
    <mergeCell ref="M19:M28"/>
    <mergeCell ref="A29:A38"/>
    <mergeCell ref="B29:B38"/>
    <mergeCell ref="C29:C38"/>
    <mergeCell ref="D29:D38"/>
    <mergeCell ref="E29:E38"/>
    <mergeCell ref="F29:F38"/>
    <mergeCell ref="G29:G38"/>
    <mergeCell ref="H29:H38"/>
    <mergeCell ref="I29:I38"/>
    <mergeCell ref="G19:G28"/>
    <mergeCell ref="H19:H28"/>
    <mergeCell ref="I19:I28"/>
    <mergeCell ref="J19:J28"/>
    <mergeCell ref="K19:K28"/>
    <mergeCell ref="L19:L28"/>
    <mergeCell ref="A19:A28"/>
    <mergeCell ref="B19:B28"/>
    <mergeCell ref="C19:C28"/>
    <mergeCell ref="D19:D28"/>
    <mergeCell ref="E19:E28"/>
    <mergeCell ref="F19:F28"/>
    <mergeCell ref="J29:J38"/>
    <mergeCell ref="K29:K38"/>
    <mergeCell ref="L29:L38"/>
    <mergeCell ref="M29:M38"/>
    <mergeCell ref="A39:A48"/>
    <mergeCell ref="B39:B48"/>
    <mergeCell ref="C39:C48"/>
    <mergeCell ref="D39:D48"/>
    <mergeCell ref="E39:E48"/>
    <mergeCell ref="F39:F48"/>
    <mergeCell ref="M39:M48"/>
    <mergeCell ref="G39:G48"/>
    <mergeCell ref="H39:H48"/>
    <mergeCell ref="I39:I48"/>
    <mergeCell ref="J39:J48"/>
    <mergeCell ref="K39:K48"/>
    <mergeCell ref="L39:L48"/>
    <mergeCell ref="M49:M58"/>
    <mergeCell ref="G49:G58"/>
    <mergeCell ref="H49:H58"/>
    <mergeCell ref="I49:I58"/>
    <mergeCell ref="J49:J58"/>
    <mergeCell ref="L49:L58"/>
    <mergeCell ref="M59:M68"/>
    <mergeCell ref="G59:G68"/>
    <mergeCell ref="H59:H68"/>
    <mergeCell ref="I59:I68"/>
    <mergeCell ref="J59:J68"/>
    <mergeCell ref="K59:K68"/>
    <mergeCell ref="L59:L68"/>
    <mergeCell ref="F59:F68"/>
    <mergeCell ref="K49:K58"/>
    <mergeCell ref="A49:A58"/>
    <mergeCell ref="B49:B58"/>
    <mergeCell ref="C49:C58"/>
    <mergeCell ref="D49:D58"/>
    <mergeCell ref="E49:E58"/>
    <mergeCell ref="F49:F58"/>
    <mergeCell ref="A59:A68"/>
    <mergeCell ref="B59:B68"/>
    <mergeCell ref="C59:C68"/>
    <mergeCell ref="D59:D68"/>
    <mergeCell ref="E59:E68"/>
  </mergeCells>
  <conditionalFormatting sqref="A6:B6">
    <cfRule type="containsText" dxfId="263" priority="392" operator="containsText" text="3- Moderado">
      <formula>NOT(ISERROR(SEARCH("3- Moderado",A6)))</formula>
    </cfRule>
    <cfRule type="containsText" dxfId="262" priority="393" operator="containsText" text="6- Moderado">
      <formula>NOT(ISERROR(SEARCH("6- Moderado",A6)))</formula>
    </cfRule>
    <cfRule type="containsText" dxfId="261" priority="394" operator="containsText" text="4- Moderado">
      <formula>NOT(ISERROR(SEARCH("4- Moderado",A6)))</formula>
    </cfRule>
    <cfRule type="containsText" dxfId="260" priority="395" operator="containsText" text="3- Bajo">
      <formula>NOT(ISERROR(SEARCH("3- Bajo",A6)))</formula>
    </cfRule>
    <cfRule type="containsText" dxfId="259" priority="396" operator="containsText" text="4- Bajo">
      <formula>NOT(ISERROR(SEARCH("4- Bajo",A6)))</formula>
    </cfRule>
    <cfRule type="containsText" dxfId="258" priority="397" operator="containsText" text="1- Bajo">
      <formula>NOT(ISERROR(SEARCH("1- Bajo",A6)))</formula>
    </cfRule>
  </conditionalFormatting>
  <conditionalFormatting sqref="A9:E9">
    <cfRule type="containsText" dxfId="257" priority="386" operator="containsText" text="3- Moderado">
      <formula>NOT(ISERROR(SEARCH("3- Moderado",A9)))</formula>
    </cfRule>
    <cfRule type="containsText" dxfId="256" priority="387" operator="containsText" text="6- Moderado">
      <formula>NOT(ISERROR(SEARCH("6- Moderado",A9)))</formula>
    </cfRule>
    <cfRule type="containsText" dxfId="255" priority="388" operator="containsText" text="4- Moderado">
      <formula>NOT(ISERROR(SEARCH("4- Moderado",A9)))</formula>
    </cfRule>
    <cfRule type="containsText" dxfId="254" priority="389" operator="containsText" text="3- Bajo">
      <formula>NOT(ISERROR(SEARCH("3- Bajo",A9)))</formula>
    </cfRule>
    <cfRule type="containsText" dxfId="253" priority="390" operator="containsText" text="4- Bajo">
      <formula>NOT(ISERROR(SEARCH("4- Bajo",A9)))</formula>
    </cfRule>
    <cfRule type="containsText" dxfId="252" priority="391" operator="containsText" text="1- Bajo">
      <formula>NOT(ISERROR(SEARCH("1- Bajo",A9)))</formula>
    </cfRule>
  </conditionalFormatting>
  <conditionalFormatting sqref="C7:F7">
    <cfRule type="containsText" dxfId="251" priority="358" operator="containsText" text="3- Moderado">
      <formula>NOT(ISERROR(SEARCH("3- Moderado",C7)))</formula>
    </cfRule>
    <cfRule type="containsText" dxfId="250" priority="359" operator="containsText" text="6- Moderado">
      <formula>NOT(ISERROR(SEARCH("6- Moderado",C7)))</formula>
    </cfRule>
    <cfRule type="containsText" dxfId="249" priority="360" operator="containsText" text="4- Moderado">
      <formula>NOT(ISERROR(SEARCH("4- Moderado",C7)))</formula>
    </cfRule>
    <cfRule type="containsText" dxfId="248" priority="361" operator="containsText" text="3- Bajo">
      <formula>NOT(ISERROR(SEARCH("3- Bajo",C7)))</formula>
    </cfRule>
    <cfRule type="containsText" dxfId="247" priority="362" operator="containsText" text="4- Bajo">
      <formula>NOT(ISERROR(SEARCH("4- Bajo",C7)))</formula>
    </cfRule>
    <cfRule type="containsText" dxfId="246" priority="363" operator="containsText" text="1- Bajo">
      <formula>NOT(ISERROR(SEARCH("1- Bajo",C7)))</formula>
    </cfRule>
  </conditionalFormatting>
  <conditionalFormatting sqref="D9:D18">
    <cfRule type="containsText" dxfId="245" priority="194" operator="containsText" text="Muy Alta">
      <formula>NOT(ISERROR(SEARCH("Muy Alta",D9)))</formula>
    </cfRule>
    <cfRule type="containsText" dxfId="244" priority="195" operator="containsText" text="Alta">
      <formula>NOT(ISERROR(SEARCH("Alta",D9)))</formula>
    </cfRule>
    <cfRule type="containsText" dxfId="243" priority="196" operator="containsText" text="Baja">
      <formula>NOT(ISERROR(SEARCH("Baja",D9)))</formula>
    </cfRule>
    <cfRule type="containsText" dxfId="242" priority="197" operator="containsText" text="Muy Baja">
      <formula>NOT(ISERROR(SEARCH("Muy Baja",D9)))</formula>
    </cfRule>
    <cfRule type="containsText" dxfId="241" priority="199" operator="containsText" text="Media">
      <formula>NOT(ISERROR(SEARCH("Media",D9)))</formula>
    </cfRule>
  </conditionalFormatting>
  <conditionalFormatting sqref="E9:E18">
    <cfRule type="containsText" dxfId="240" priority="190" operator="containsText" text="Catastrófico">
      <formula>NOT(ISERROR(SEARCH("Catastrófico",E9)))</formula>
    </cfRule>
    <cfRule type="containsText" dxfId="239" priority="191" operator="containsText" text="Mayor">
      <formula>NOT(ISERROR(SEARCH("Mayor",E9)))</formula>
    </cfRule>
    <cfRule type="containsText" dxfId="238" priority="192" operator="containsText" text="Menor">
      <formula>NOT(ISERROR(SEARCH("Menor",E9)))</formula>
    </cfRule>
    <cfRule type="containsText" dxfId="237" priority="193" operator="containsText" text="Leve">
      <formula>NOT(ISERROR(SEARCH("Leve",E9)))</formula>
    </cfRule>
  </conditionalFormatting>
  <conditionalFormatting sqref="E9:F18">
    <cfRule type="containsText" dxfId="236"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235" priority="213" operator="containsText" text="Bajo">
      <formula>NOT(ISERROR(SEARCH("Bajo",F9)))</formula>
    </cfRule>
    <cfRule type="containsText" dxfId="234" priority="214" operator="containsText" text="Moderado">
      <formula>NOT(ISERROR(SEARCH("Moderado",F9)))</formula>
    </cfRule>
    <cfRule type="containsText" dxfId="233" priority="215" operator="containsText" text="Alto">
      <formula>NOT(ISERROR(SEARCH("Alto",F9)))</formula>
    </cfRule>
    <cfRule type="containsText" dxfId="232" priority="216" operator="containsText" text="Extremo">
      <formula>NOT(ISERROR(SEARCH("Extremo",F9)))</formula>
    </cfRule>
  </conditionalFormatting>
  <conditionalFormatting sqref="A19:E19">
    <cfRule type="containsText" dxfId="231" priority="183" operator="containsText" text="3- Moderado">
      <formula>NOT(ISERROR(SEARCH("3- Moderado",A19)))</formula>
    </cfRule>
    <cfRule type="containsText" dxfId="230" priority="184" operator="containsText" text="6- Moderado">
      <formula>NOT(ISERROR(SEARCH("6- Moderado",A19)))</formula>
    </cfRule>
    <cfRule type="containsText" dxfId="229" priority="185" operator="containsText" text="4- Moderado">
      <formula>NOT(ISERROR(SEARCH("4- Moderado",A19)))</formula>
    </cfRule>
    <cfRule type="containsText" dxfId="228" priority="186" operator="containsText" text="3- Bajo">
      <formula>NOT(ISERROR(SEARCH("3- Bajo",A19)))</formula>
    </cfRule>
    <cfRule type="containsText" dxfId="227" priority="187" operator="containsText" text="4- Bajo">
      <formula>NOT(ISERROR(SEARCH("4- Bajo",A19)))</formula>
    </cfRule>
    <cfRule type="containsText" dxfId="226" priority="188" operator="containsText" text="1- Bajo">
      <formula>NOT(ISERROR(SEARCH("1- Bajo",A19)))</formula>
    </cfRule>
  </conditionalFormatting>
  <conditionalFormatting sqref="D19:D28">
    <cfRule type="containsText" dxfId="225" priority="173" operator="containsText" text="Muy Alta">
      <formula>NOT(ISERROR(SEARCH("Muy Alta",D19)))</formula>
    </cfRule>
    <cfRule type="containsText" dxfId="224" priority="174" operator="containsText" text="Alta">
      <formula>NOT(ISERROR(SEARCH("Alta",D19)))</formula>
    </cfRule>
    <cfRule type="containsText" dxfId="223" priority="175" operator="containsText" text="Baja">
      <formula>NOT(ISERROR(SEARCH("Baja",D19)))</formula>
    </cfRule>
    <cfRule type="containsText" dxfId="222" priority="176" operator="containsText" text="Muy Baja">
      <formula>NOT(ISERROR(SEARCH("Muy Baja",D19)))</formula>
    </cfRule>
    <cfRule type="containsText" dxfId="221" priority="178" operator="containsText" text="Media">
      <formula>NOT(ISERROR(SEARCH("Media",D19)))</formula>
    </cfRule>
  </conditionalFormatting>
  <conditionalFormatting sqref="E19:E28">
    <cfRule type="containsText" dxfId="220" priority="169" operator="containsText" text="Catastrófico">
      <formula>NOT(ISERROR(SEARCH("Catastrófico",E19)))</formula>
    </cfRule>
    <cfRule type="containsText" dxfId="219" priority="170" operator="containsText" text="Mayor">
      <formula>NOT(ISERROR(SEARCH("Mayor",E19)))</formula>
    </cfRule>
    <cfRule type="containsText" dxfId="218" priority="171" operator="containsText" text="Menor">
      <formula>NOT(ISERROR(SEARCH("Menor",E19)))</formula>
    </cfRule>
    <cfRule type="containsText" dxfId="217" priority="172" operator="containsText" text="Leve">
      <formula>NOT(ISERROR(SEARCH("Leve",E19)))</formula>
    </cfRule>
  </conditionalFormatting>
  <conditionalFormatting sqref="E19:F28">
    <cfRule type="containsText" dxfId="216"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215" priority="179" operator="containsText" text="Bajo">
      <formula>NOT(ISERROR(SEARCH("Bajo",F19)))</formula>
    </cfRule>
    <cfRule type="containsText" dxfId="214" priority="180" operator="containsText" text="Moderado">
      <formula>NOT(ISERROR(SEARCH("Moderado",F19)))</formula>
    </cfRule>
    <cfRule type="containsText" dxfId="213" priority="181" operator="containsText" text="Alto">
      <formula>NOT(ISERROR(SEARCH("Alto",F19)))</formula>
    </cfRule>
    <cfRule type="containsText" dxfId="212" priority="182" operator="containsText" text="Extremo">
      <formula>NOT(ISERROR(SEARCH("Extremo",F19)))</formula>
    </cfRule>
  </conditionalFormatting>
  <conditionalFormatting sqref="A29:E29">
    <cfRule type="containsText" dxfId="211" priority="162" operator="containsText" text="3- Moderado">
      <formula>NOT(ISERROR(SEARCH("3- Moderado",A29)))</formula>
    </cfRule>
    <cfRule type="containsText" dxfId="210" priority="163" operator="containsText" text="6- Moderado">
      <formula>NOT(ISERROR(SEARCH("6- Moderado",A29)))</formula>
    </cfRule>
    <cfRule type="containsText" dxfId="209" priority="164" operator="containsText" text="4- Moderado">
      <formula>NOT(ISERROR(SEARCH("4- Moderado",A29)))</formula>
    </cfRule>
    <cfRule type="containsText" dxfId="208" priority="165" operator="containsText" text="3- Bajo">
      <formula>NOT(ISERROR(SEARCH("3- Bajo",A29)))</formula>
    </cfRule>
    <cfRule type="containsText" dxfId="207" priority="166" operator="containsText" text="4- Bajo">
      <formula>NOT(ISERROR(SEARCH("4- Bajo",A29)))</formula>
    </cfRule>
    <cfRule type="containsText" dxfId="206" priority="167" operator="containsText" text="1- Bajo">
      <formula>NOT(ISERROR(SEARCH("1- Bajo",A29)))</formula>
    </cfRule>
  </conditionalFormatting>
  <conditionalFormatting sqref="D29:D38">
    <cfRule type="containsText" dxfId="205" priority="152" operator="containsText" text="Muy Alta">
      <formula>NOT(ISERROR(SEARCH("Muy Alta",D29)))</formula>
    </cfRule>
    <cfRule type="containsText" dxfId="204" priority="153" operator="containsText" text="Alta">
      <formula>NOT(ISERROR(SEARCH("Alta",D29)))</formula>
    </cfRule>
    <cfRule type="containsText" dxfId="203" priority="154" operator="containsText" text="Baja">
      <formula>NOT(ISERROR(SEARCH("Baja",D29)))</formula>
    </cfRule>
    <cfRule type="containsText" dxfId="202" priority="155" operator="containsText" text="Muy Baja">
      <formula>NOT(ISERROR(SEARCH("Muy Baja",D29)))</formula>
    </cfRule>
    <cfRule type="containsText" dxfId="201" priority="157" operator="containsText" text="Media">
      <formula>NOT(ISERROR(SEARCH("Media",D29)))</formula>
    </cfRule>
  </conditionalFormatting>
  <conditionalFormatting sqref="E29:E38">
    <cfRule type="containsText" dxfId="200" priority="148" operator="containsText" text="Catastrófico">
      <formula>NOT(ISERROR(SEARCH("Catastrófico",E29)))</formula>
    </cfRule>
    <cfRule type="containsText" dxfId="199" priority="149" operator="containsText" text="Mayor">
      <formula>NOT(ISERROR(SEARCH("Mayor",E29)))</formula>
    </cfRule>
    <cfRule type="containsText" dxfId="198" priority="150" operator="containsText" text="Menor">
      <formula>NOT(ISERROR(SEARCH("Menor",E29)))</formula>
    </cfRule>
    <cfRule type="containsText" dxfId="197" priority="151" operator="containsText" text="Leve">
      <formula>NOT(ISERROR(SEARCH("Leve",E29)))</formula>
    </cfRule>
  </conditionalFormatting>
  <conditionalFormatting sqref="E29:F38">
    <cfRule type="containsText" dxfId="196"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195" priority="158" operator="containsText" text="Bajo">
      <formula>NOT(ISERROR(SEARCH("Bajo",F29)))</formula>
    </cfRule>
    <cfRule type="containsText" dxfId="194" priority="159" operator="containsText" text="Moderado">
      <formula>NOT(ISERROR(SEARCH("Moderado",F29)))</formula>
    </cfRule>
    <cfRule type="containsText" dxfId="193" priority="160" operator="containsText" text="Alto">
      <formula>NOT(ISERROR(SEARCH("Alto",F29)))</formula>
    </cfRule>
    <cfRule type="containsText" dxfId="192" priority="161" operator="containsText" text="Extremo">
      <formula>NOT(ISERROR(SEARCH("Extremo",F29)))</formula>
    </cfRule>
  </conditionalFormatting>
  <conditionalFormatting sqref="A39:E39">
    <cfRule type="containsText" dxfId="191" priority="141" operator="containsText" text="3- Moderado">
      <formula>NOT(ISERROR(SEARCH("3- Moderado",A39)))</formula>
    </cfRule>
    <cfRule type="containsText" dxfId="190" priority="142" operator="containsText" text="6- Moderado">
      <formula>NOT(ISERROR(SEARCH("6- Moderado",A39)))</formula>
    </cfRule>
    <cfRule type="containsText" dxfId="189" priority="143" operator="containsText" text="4- Moderado">
      <formula>NOT(ISERROR(SEARCH("4- Moderado",A39)))</formula>
    </cfRule>
    <cfRule type="containsText" dxfId="188" priority="144" operator="containsText" text="3- Bajo">
      <formula>NOT(ISERROR(SEARCH("3- Bajo",A39)))</formula>
    </cfRule>
    <cfRule type="containsText" dxfId="187" priority="145" operator="containsText" text="4- Bajo">
      <formula>NOT(ISERROR(SEARCH("4- Bajo",A39)))</formula>
    </cfRule>
    <cfRule type="containsText" dxfId="186" priority="146" operator="containsText" text="1- Bajo">
      <formula>NOT(ISERROR(SEARCH("1- Bajo",A39)))</formula>
    </cfRule>
  </conditionalFormatting>
  <conditionalFormatting sqref="D39:D48">
    <cfRule type="containsText" dxfId="185" priority="131" operator="containsText" text="Muy Alta">
      <formula>NOT(ISERROR(SEARCH("Muy Alta",D39)))</formula>
    </cfRule>
    <cfRule type="containsText" dxfId="184" priority="132" operator="containsText" text="Alta">
      <formula>NOT(ISERROR(SEARCH("Alta",D39)))</formula>
    </cfRule>
    <cfRule type="containsText" dxfId="183" priority="133" operator="containsText" text="Baja">
      <formula>NOT(ISERROR(SEARCH("Baja",D39)))</formula>
    </cfRule>
    <cfRule type="containsText" dxfId="182" priority="134" operator="containsText" text="Muy Baja">
      <formula>NOT(ISERROR(SEARCH("Muy Baja",D39)))</formula>
    </cfRule>
    <cfRule type="containsText" dxfId="181" priority="136" operator="containsText" text="Media">
      <formula>NOT(ISERROR(SEARCH("Media",D39)))</formula>
    </cfRule>
  </conditionalFormatting>
  <conditionalFormatting sqref="E39:E48">
    <cfRule type="containsText" dxfId="180" priority="127" operator="containsText" text="Catastrófico">
      <formula>NOT(ISERROR(SEARCH("Catastrófico",E39)))</formula>
    </cfRule>
    <cfRule type="containsText" dxfId="179" priority="128" operator="containsText" text="Mayor">
      <formula>NOT(ISERROR(SEARCH("Mayor",E39)))</formula>
    </cfRule>
    <cfRule type="containsText" dxfId="178" priority="129" operator="containsText" text="Menor">
      <formula>NOT(ISERROR(SEARCH("Menor",E39)))</formula>
    </cfRule>
    <cfRule type="containsText" dxfId="177" priority="130" operator="containsText" text="Leve">
      <formula>NOT(ISERROR(SEARCH("Leve",E39)))</formula>
    </cfRule>
  </conditionalFormatting>
  <conditionalFormatting sqref="E39:F48">
    <cfRule type="containsText" dxfId="176"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175" priority="137" operator="containsText" text="Bajo">
      <formula>NOT(ISERROR(SEARCH("Bajo",F39)))</formula>
    </cfRule>
    <cfRule type="containsText" dxfId="174" priority="138" operator="containsText" text="Moderado">
      <formula>NOT(ISERROR(SEARCH("Moderado",F39)))</formula>
    </cfRule>
    <cfRule type="containsText" dxfId="173" priority="139" operator="containsText" text="Alto">
      <formula>NOT(ISERROR(SEARCH("Alto",F39)))</formula>
    </cfRule>
    <cfRule type="containsText" dxfId="172" priority="140" operator="containsText" text="Extremo">
      <formula>NOT(ISERROR(SEARCH("Extremo",F39)))</formula>
    </cfRule>
  </conditionalFormatting>
  <conditionalFormatting sqref="A49:E49">
    <cfRule type="containsText" dxfId="171" priority="99" operator="containsText" text="3- Moderado">
      <formula>NOT(ISERROR(SEARCH("3- Moderado",A49)))</formula>
    </cfRule>
    <cfRule type="containsText" dxfId="170" priority="100" operator="containsText" text="6- Moderado">
      <formula>NOT(ISERROR(SEARCH("6- Moderado",A49)))</formula>
    </cfRule>
    <cfRule type="containsText" dxfId="169" priority="101" operator="containsText" text="4- Moderado">
      <formula>NOT(ISERROR(SEARCH("4- Moderado",A49)))</formula>
    </cfRule>
    <cfRule type="containsText" dxfId="168" priority="102" operator="containsText" text="3- Bajo">
      <formula>NOT(ISERROR(SEARCH("3- Bajo",A49)))</formula>
    </cfRule>
    <cfRule type="containsText" dxfId="167" priority="103" operator="containsText" text="4- Bajo">
      <formula>NOT(ISERROR(SEARCH("4- Bajo",A49)))</formula>
    </cfRule>
    <cfRule type="containsText" dxfId="166" priority="104" operator="containsText" text="1- Bajo">
      <formula>NOT(ISERROR(SEARCH("1- Bajo",A49)))</formula>
    </cfRule>
  </conditionalFormatting>
  <conditionalFormatting sqref="D49:D58">
    <cfRule type="containsText" dxfId="165" priority="89" operator="containsText" text="Muy Alta">
      <formula>NOT(ISERROR(SEARCH("Muy Alta",D49)))</formula>
    </cfRule>
    <cfRule type="containsText" dxfId="164" priority="90" operator="containsText" text="Alta">
      <formula>NOT(ISERROR(SEARCH("Alta",D49)))</formula>
    </cfRule>
    <cfRule type="containsText" dxfId="163" priority="91" operator="containsText" text="Baja">
      <formula>NOT(ISERROR(SEARCH("Baja",D49)))</formula>
    </cfRule>
    <cfRule type="containsText" dxfId="162" priority="92" operator="containsText" text="Muy Baja">
      <formula>NOT(ISERROR(SEARCH("Muy Baja",D49)))</formula>
    </cfRule>
    <cfRule type="containsText" dxfId="161" priority="94" operator="containsText" text="Media">
      <formula>NOT(ISERROR(SEARCH("Media",D49)))</formula>
    </cfRule>
  </conditionalFormatting>
  <conditionalFormatting sqref="E49:E58">
    <cfRule type="containsText" dxfId="160" priority="85" operator="containsText" text="Catastrófico">
      <formula>NOT(ISERROR(SEARCH("Catastrófico",E49)))</formula>
    </cfRule>
    <cfRule type="containsText" dxfId="159" priority="86" operator="containsText" text="Mayor">
      <formula>NOT(ISERROR(SEARCH("Mayor",E49)))</formula>
    </cfRule>
    <cfRule type="containsText" dxfId="158" priority="87" operator="containsText" text="Menor">
      <formula>NOT(ISERROR(SEARCH("Menor",E49)))</formula>
    </cfRule>
    <cfRule type="containsText" dxfId="157" priority="88" operator="containsText" text="Leve">
      <formula>NOT(ISERROR(SEARCH("Leve",E49)))</formula>
    </cfRule>
  </conditionalFormatting>
  <conditionalFormatting sqref="E49:F58">
    <cfRule type="containsText" dxfId="156"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155" priority="95" operator="containsText" text="Bajo">
      <formula>NOT(ISERROR(SEARCH("Bajo",F49)))</formula>
    </cfRule>
    <cfRule type="containsText" dxfId="154" priority="96" operator="containsText" text="Moderado">
      <formula>NOT(ISERROR(SEARCH("Moderado",F49)))</formula>
    </cfRule>
    <cfRule type="containsText" dxfId="153" priority="97" operator="containsText" text="Alto">
      <formula>NOT(ISERROR(SEARCH("Alto",F49)))</formula>
    </cfRule>
    <cfRule type="containsText" dxfId="152" priority="98" operator="containsText" text="Extremo">
      <formula>NOT(ISERROR(SEARCH("Extremo",F49)))</formula>
    </cfRule>
  </conditionalFormatting>
  <conditionalFormatting sqref="A59:E59">
    <cfRule type="containsText" dxfId="151" priority="78" operator="containsText" text="3- Moderado">
      <formula>NOT(ISERROR(SEARCH("3- Moderado",A59)))</formula>
    </cfRule>
    <cfRule type="containsText" dxfId="150" priority="79" operator="containsText" text="6- Moderado">
      <formula>NOT(ISERROR(SEARCH("6- Moderado",A59)))</formula>
    </cfRule>
    <cfRule type="containsText" dxfId="149" priority="80" operator="containsText" text="4- Moderado">
      <formula>NOT(ISERROR(SEARCH("4- Moderado",A59)))</formula>
    </cfRule>
    <cfRule type="containsText" dxfId="148" priority="81" operator="containsText" text="3- Bajo">
      <formula>NOT(ISERROR(SEARCH("3- Bajo",A59)))</formula>
    </cfRule>
    <cfRule type="containsText" dxfId="147" priority="82" operator="containsText" text="4- Bajo">
      <formula>NOT(ISERROR(SEARCH("4- Bajo",A59)))</formula>
    </cfRule>
    <cfRule type="containsText" dxfId="146" priority="83" operator="containsText" text="1- Bajo">
      <formula>NOT(ISERROR(SEARCH("1- Bajo",A59)))</formula>
    </cfRule>
  </conditionalFormatting>
  <conditionalFormatting sqref="D59:D68">
    <cfRule type="containsText" dxfId="145" priority="68" operator="containsText" text="Muy Alta">
      <formula>NOT(ISERROR(SEARCH("Muy Alta",D59)))</formula>
    </cfRule>
    <cfRule type="containsText" dxfId="144" priority="69" operator="containsText" text="Alta">
      <formula>NOT(ISERROR(SEARCH("Alta",D59)))</formula>
    </cfRule>
    <cfRule type="containsText" dxfId="143" priority="70" operator="containsText" text="Baja">
      <formula>NOT(ISERROR(SEARCH("Baja",D59)))</formula>
    </cfRule>
    <cfRule type="containsText" dxfId="142" priority="71" operator="containsText" text="Muy Baja">
      <formula>NOT(ISERROR(SEARCH("Muy Baja",D59)))</formula>
    </cfRule>
    <cfRule type="containsText" dxfId="141" priority="73" operator="containsText" text="Media">
      <formula>NOT(ISERROR(SEARCH("Media",D59)))</formula>
    </cfRule>
  </conditionalFormatting>
  <conditionalFormatting sqref="E59:E68">
    <cfRule type="containsText" dxfId="140" priority="64" operator="containsText" text="Catastrófico">
      <formula>NOT(ISERROR(SEARCH("Catastrófico",E59)))</formula>
    </cfRule>
    <cfRule type="containsText" dxfId="139" priority="65" operator="containsText" text="Mayor">
      <formula>NOT(ISERROR(SEARCH("Mayor",E59)))</formula>
    </cfRule>
    <cfRule type="containsText" dxfId="138" priority="66" operator="containsText" text="Menor">
      <formula>NOT(ISERROR(SEARCH("Menor",E59)))</formula>
    </cfRule>
    <cfRule type="containsText" dxfId="137" priority="67" operator="containsText" text="Leve">
      <formula>NOT(ISERROR(SEARCH("Leve",E59)))</formula>
    </cfRule>
  </conditionalFormatting>
  <conditionalFormatting sqref="E59:F68">
    <cfRule type="containsText" dxfId="136"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135" priority="74" operator="containsText" text="Bajo">
      <formula>NOT(ISERROR(SEARCH("Bajo",F59)))</formula>
    </cfRule>
    <cfRule type="containsText" dxfId="134" priority="75" operator="containsText" text="Moderado">
      <formula>NOT(ISERROR(SEARCH("Moderado",F59)))</formula>
    </cfRule>
    <cfRule type="containsText" dxfId="133" priority="76" operator="containsText" text="Alto">
      <formula>NOT(ISERROR(SEARCH("Alto",F59)))</formula>
    </cfRule>
    <cfRule type="containsText" dxfId="132" priority="77" operator="containsText" text="Extremo">
      <formula>NOT(ISERROR(SEARCH("Extremo",F59)))</formula>
    </cfRule>
  </conditionalFormatting>
  <dataValidations count="4">
    <dataValidation allowBlank="1" showInputMessage="1" showErrorMessage="1" prompt="seleccionar si el responsable de ejecutar las acciones es el nivel central" sqref="J7" xr:uid="{00000000-0002-0000-0B00-000000000000}"/>
    <dataValidation allowBlank="1" showInputMessage="1" showErrorMessage="1" prompt="Seleccionar si el responsable es el responsable de las acciones es el nivel central" sqref="I6:I7" xr:uid="{00000000-0002-0000-0B00-000001000000}"/>
    <dataValidation allowBlank="1" showInputMessage="1" showErrorMessage="1" prompt="Describir las actividades que se van a desarrollar para el proyecto" sqref="H6" xr:uid="{00000000-0002-0000-0B00-000002000000}"/>
    <dataValidation allowBlank="1" showInputMessage="1" showErrorMessage="1" prompt="Registrar qué factor  que ocasina el riesgo: un facot identtficado el contexto._x000a_O  personas, recursos, estilo de direccion , factores externos, , codiciones ambientales" sqref="C7" xr:uid="{00000000-0002-0000-0B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4000000}">
          <x14:formula1>
            <xm:f>'9- Matriz de Calor '!$S$8:$S$11</xm:f>
          </x14:formula1>
          <xm:sqref>G9:G68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39997558519241921"/>
    <pageSetUpPr fitToPage="1"/>
  </sheetPr>
  <dimension ref="A1:JK68"/>
  <sheetViews>
    <sheetView showGridLines="0" zoomScale="55" zoomScaleNormal="55" workbookViewId="0">
      <selection activeCell="A39" sqref="A39:A48"/>
    </sheetView>
  </sheetViews>
  <sheetFormatPr defaultColWidth="11.42578125" defaultRowHeight="15"/>
  <cols>
    <col min="1" max="1" width="18.42578125" style="4" customWidth="1"/>
    <col min="2" max="2" width="35.85546875" style="4" customWidth="1"/>
    <col min="3" max="3" width="40.28515625" customWidth="1"/>
    <col min="4" max="4" width="16.85546875" style="75"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16.5" customHeight="1">
      <c r="A1" s="279"/>
      <c r="B1" s="279"/>
      <c r="C1" s="533"/>
      <c r="D1" s="533"/>
      <c r="E1" s="533"/>
      <c r="F1" s="533"/>
      <c r="G1" s="533"/>
      <c r="H1" s="533"/>
      <c r="I1" s="533"/>
      <c r="J1" s="533"/>
      <c r="K1" s="533"/>
      <c r="L1" s="534"/>
      <c r="M1" s="535"/>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73.5" customHeight="1">
      <c r="A2" s="279"/>
      <c r="B2" s="279"/>
      <c r="C2" s="556"/>
      <c r="D2" s="556"/>
      <c r="E2" s="556"/>
      <c r="F2" s="556"/>
      <c r="G2" s="556"/>
      <c r="H2" s="556"/>
      <c r="I2" s="556"/>
      <c r="J2" s="556"/>
      <c r="K2" s="556"/>
      <c r="L2" s="554"/>
      <c r="M2" s="555"/>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0.9" customHeight="1">
      <c r="A3" s="399" t="s">
        <v>266</v>
      </c>
      <c r="B3" s="399"/>
      <c r="C3" s="490" t="s">
        <v>5</v>
      </c>
      <c r="D3" s="490"/>
      <c r="E3" s="490"/>
      <c r="F3" s="490"/>
      <c r="G3" s="490"/>
      <c r="H3" s="490"/>
      <c r="I3" s="490"/>
      <c r="J3" s="490"/>
      <c r="K3" s="490"/>
      <c r="L3" s="490"/>
      <c r="M3" s="49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399" t="s">
        <v>267</v>
      </c>
      <c r="B4" s="399"/>
      <c r="C4" s="489" t="s">
        <v>482</v>
      </c>
      <c r="D4" s="489"/>
      <c r="E4" s="489"/>
      <c r="F4" s="489"/>
      <c r="G4" s="489"/>
      <c r="H4" s="489"/>
      <c r="I4" s="489"/>
      <c r="J4" s="489"/>
      <c r="K4" s="489"/>
      <c r="L4" s="489"/>
      <c r="M4" s="489"/>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0.9" customHeight="1" thickBot="1">
      <c r="A5" s="399" t="s">
        <v>269</v>
      </c>
      <c r="B5" s="399"/>
      <c r="C5" s="419" t="s">
        <v>363</v>
      </c>
      <c r="D5" s="552"/>
      <c r="E5" s="552"/>
      <c r="F5" s="552"/>
      <c r="G5" s="552"/>
      <c r="H5" s="552"/>
      <c r="I5" s="552"/>
      <c r="J5" s="552"/>
      <c r="K5" s="552"/>
      <c r="L5" s="552"/>
      <c r="M5" s="553"/>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47" t="s">
        <v>483</v>
      </c>
      <c r="B6" s="548"/>
      <c r="C6" s="549"/>
      <c r="D6" s="550" t="s">
        <v>484</v>
      </c>
      <c r="E6" s="550"/>
      <c r="F6" s="550"/>
      <c r="G6" s="551" t="s">
        <v>485</v>
      </c>
      <c r="H6" s="542" t="s">
        <v>486</v>
      </c>
      <c r="I6" s="544" t="s">
        <v>487</v>
      </c>
      <c r="J6" s="545"/>
      <c r="K6" s="544" t="s">
        <v>488</v>
      </c>
      <c r="L6" s="545"/>
      <c r="M6" s="546" t="s">
        <v>489</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40</v>
      </c>
      <c r="B7" s="27" t="s">
        <v>208</v>
      </c>
      <c r="C7" s="27" t="s">
        <v>210</v>
      </c>
      <c r="D7" s="20" t="s">
        <v>220</v>
      </c>
      <c r="E7" s="20" t="s">
        <v>490</v>
      </c>
      <c r="F7" s="20" t="s">
        <v>491</v>
      </c>
      <c r="G7" s="551"/>
      <c r="H7" s="543"/>
      <c r="I7" s="21" t="s">
        <v>492</v>
      </c>
      <c r="J7" s="21" t="s">
        <v>493</v>
      </c>
      <c r="K7" s="21" t="s">
        <v>494</v>
      </c>
      <c r="L7" s="21" t="s">
        <v>495</v>
      </c>
      <c r="M7" s="546"/>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36"/>
      <c r="B8" s="537"/>
      <c r="C8" s="537"/>
      <c r="D8" s="537"/>
      <c r="E8" s="537"/>
      <c r="F8" s="537"/>
      <c r="G8" s="537"/>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38">
        <f>'7- Mapa Final'!A10</f>
        <v>1</v>
      </c>
      <c r="B9" s="532" t="str">
        <f>'7- Mapa Final'!B10</f>
        <v xml:space="preserve">Incumplimiento de los requisitos legales del SG-SST </v>
      </c>
      <c r="C9" s="532" t="str">
        <f>'7- Mapa Final'!C10</f>
        <v>No implementar dentro de los tiempos legales el SSST o implementarlo en forma parcial</v>
      </c>
      <c r="D9" s="530" t="str">
        <f>'7- Mapa Final'!J10</f>
        <v>Media - 3</v>
      </c>
      <c r="E9" s="531" t="str">
        <f>'7- Mapa Final'!K10</f>
        <v>Moderado - 3</v>
      </c>
      <c r="F9" s="541" t="str">
        <f>'7- Mapa Final'!M10</f>
        <v>Moderado - 9</v>
      </c>
      <c r="G9" s="390"/>
      <c r="H9" s="539"/>
      <c r="I9" s="539"/>
      <c r="J9" s="539"/>
      <c r="K9" s="539"/>
      <c r="L9" s="539"/>
      <c r="M9" s="540"/>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24"/>
      <c r="B10" s="525"/>
      <c r="C10" s="525"/>
      <c r="D10" s="527"/>
      <c r="E10" s="529"/>
      <c r="F10" s="523"/>
      <c r="G10" s="391"/>
      <c r="H10" s="521"/>
      <c r="I10" s="521"/>
      <c r="J10" s="521"/>
      <c r="K10" s="521"/>
      <c r="L10" s="521"/>
      <c r="M10" s="522"/>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24"/>
      <c r="B11" s="525"/>
      <c r="C11" s="525"/>
      <c r="D11" s="527"/>
      <c r="E11" s="529"/>
      <c r="F11" s="523"/>
      <c r="G11" s="391"/>
      <c r="H11" s="521"/>
      <c r="I11" s="521"/>
      <c r="J11" s="521"/>
      <c r="K11" s="521"/>
      <c r="L11" s="521"/>
      <c r="M11" s="522"/>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24"/>
      <c r="B12" s="525"/>
      <c r="C12" s="525"/>
      <c r="D12" s="527"/>
      <c r="E12" s="529"/>
      <c r="F12" s="523"/>
      <c r="G12" s="391"/>
      <c r="H12" s="521"/>
      <c r="I12" s="521"/>
      <c r="J12" s="521"/>
      <c r="K12" s="521"/>
      <c r="L12" s="521"/>
      <c r="M12" s="522"/>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24"/>
      <c r="B13" s="525"/>
      <c r="C13" s="525"/>
      <c r="D13" s="527"/>
      <c r="E13" s="529"/>
      <c r="F13" s="523"/>
      <c r="G13" s="391"/>
      <c r="H13" s="521"/>
      <c r="I13" s="521"/>
      <c r="J13" s="521"/>
      <c r="K13" s="521"/>
      <c r="L13" s="521"/>
      <c r="M13" s="522"/>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24"/>
      <c r="B14" s="525"/>
      <c r="C14" s="525"/>
      <c r="D14" s="527"/>
      <c r="E14" s="529"/>
      <c r="F14" s="523"/>
      <c r="G14" s="391"/>
      <c r="H14" s="521"/>
      <c r="I14" s="521"/>
      <c r="J14" s="521"/>
      <c r="K14" s="521"/>
      <c r="L14" s="521"/>
      <c r="M14" s="522"/>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24"/>
      <c r="B15" s="525"/>
      <c r="C15" s="525"/>
      <c r="D15" s="527"/>
      <c r="E15" s="529"/>
      <c r="F15" s="523"/>
      <c r="G15" s="391"/>
      <c r="H15" s="521"/>
      <c r="I15" s="521"/>
      <c r="J15" s="521"/>
      <c r="K15" s="521"/>
      <c r="L15" s="521"/>
      <c r="M15" s="522"/>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24"/>
      <c r="B16" s="525"/>
      <c r="C16" s="525"/>
      <c r="D16" s="527"/>
      <c r="E16" s="529"/>
      <c r="F16" s="523"/>
      <c r="G16" s="391"/>
      <c r="H16" s="521"/>
      <c r="I16" s="521"/>
      <c r="J16" s="521"/>
      <c r="K16" s="521"/>
      <c r="L16" s="521"/>
      <c r="M16" s="522"/>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24"/>
      <c r="B17" s="525"/>
      <c r="C17" s="525"/>
      <c r="D17" s="527"/>
      <c r="E17" s="529"/>
      <c r="F17" s="523"/>
      <c r="G17" s="391"/>
      <c r="H17" s="521"/>
      <c r="I17" s="521"/>
      <c r="J17" s="521"/>
      <c r="K17" s="521"/>
      <c r="L17" s="521"/>
      <c r="M17" s="522"/>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524"/>
      <c r="B18" s="525"/>
      <c r="C18" s="525"/>
      <c r="D18" s="527"/>
      <c r="E18" s="529"/>
      <c r="F18" s="523"/>
      <c r="G18" s="391"/>
      <c r="H18" s="521"/>
      <c r="I18" s="521"/>
      <c r="J18" s="521"/>
      <c r="K18" s="521"/>
      <c r="L18" s="521"/>
      <c r="M18" s="522"/>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538">
        <f>'7- Mapa Final'!A20</f>
        <v>2</v>
      </c>
      <c r="B19" s="532" t="str">
        <f>'7- Mapa Final'!B20</f>
        <v>Incumplimiento Plan Trabajo de SG-SST</v>
      </c>
      <c r="C19" s="532" t="str">
        <f>'7- Mapa Final'!C20</f>
        <v>Posibilidad de incumplimiento de las metas establecidas por omisión en la ejecución de actividades del plan anual de SST.</v>
      </c>
      <c r="D19" s="530" t="str">
        <f>'7- Mapa Final'!J20</f>
        <v>Muy Baja - 1</v>
      </c>
      <c r="E19" s="531" t="str">
        <f>'7- Mapa Final'!K20</f>
        <v>Moderado - 3</v>
      </c>
      <c r="F19" s="541" t="str">
        <f>'7- Mapa Final'!M20</f>
        <v>Moderado - 3</v>
      </c>
      <c r="G19" s="390"/>
      <c r="H19" s="539"/>
      <c r="I19" s="539"/>
      <c r="J19" s="539"/>
      <c r="K19" s="539"/>
      <c r="L19" s="539"/>
      <c r="M19" s="540"/>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24"/>
      <c r="B20" s="525"/>
      <c r="C20" s="525"/>
      <c r="D20" s="527"/>
      <c r="E20" s="529"/>
      <c r="F20" s="523"/>
      <c r="G20" s="391"/>
      <c r="H20" s="521"/>
      <c r="I20" s="521"/>
      <c r="J20" s="521"/>
      <c r="K20" s="521"/>
      <c r="L20" s="521"/>
      <c r="M20" s="522"/>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24"/>
      <c r="B21" s="525"/>
      <c r="C21" s="525"/>
      <c r="D21" s="527"/>
      <c r="E21" s="529"/>
      <c r="F21" s="523"/>
      <c r="G21" s="391"/>
      <c r="H21" s="521"/>
      <c r="I21" s="521"/>
      <c r="J21" s="521"/>
      <c r="K21" s="521"/>
      <c r="L21" s="521"/>
      <c r="M21" s="522"/>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24"/>
      <c r="B22" s="525"/>
      <c r="C22" s="525"/>
      <c r="D22" s="527"/>
      <c r="E22" s="529"/>
      <c r="F22" s="523"/>
      <c r="G22" s="391"/>
      <c r="H22" s="521"/>
      <c r="I22" s="521"/>
      <c r="J22" s="521"/>
      <c r="K22" s="521"/>
      <c r="L22" s="521"/>
      <c r="M22" s="522"/>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24"/>
      <c r="B23" s="525"/>
      <c r="C23" s="525"/>
      <c r="D23" s="527"/>
      <c r="E23" s="529"/>
      <c r="F23" s="523"/>
      <c r="G23" s="391"/>
      <c r="H23" s="521"/>
      <c r="I23" s="521"/>
      <c r="J23" s="521"/>
      <c r="K23" s="521"/>
      <c r="L23" s="521"/>
      <c r="M23" s="522"/>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24"/>
      <c r="B24" s="525"/>
      <c r="C24" s="525"/>
      <c r="D24" s="527"/>
      <c r="E24" s="529"/>
      <c r="F24" s="523"/>
      <c r="G24" s="391"/>
      <c r="H24" s="521"/>
      <c r="I24" s="521"/>
      <c r="J24" s="521"/>
      <c r="K24" s="521"/>
      <c r="L24" s="521"/>
      <c r="M24" s="522"/>
      <c r="N24" s="26"/>
      <c r="O24" s="26"/>
    </row>
    <row r="25" spans="1:169">
      <c r="A25" s="524"/>
      <c r="B25" s="525"/>
      <c r="C25" s="525"/>
      <c r="D25" s="527"/>
      <c r="E25" s="529"/>
      <c r="F25" s="523"/>
      <c r="G25" s="391"/>
      <c r="H25" s="521"/>
      <c r="I25" s="521"/>
      <c r="J25" s="521"/>
      <c r="K25" s="521"/>
      <c r="L25" s="521"/>
      <c r="M25" s="522"/>
      <c r="N25" s="26"/>
      <c r="O25" s="26"/>
    </row>
    <row r="26" spans="1:169">
      <c r="A26" s="524"/>
      <c r="B26" s="525"/>
      <c r="C26" s="525"/>
      <c r="D26" s="527"/>
      <c r="E26" s="529"/>
      <c r="F26" s="523"/>
      <c r="G26" s="391"/>
      <c r="H26" s="521"/>
      <c r="I26" s="521"/>
      <c r="J26" s="521"/>
      <c r="K26" s="521"/>
      <c r="L26" s="521"/>
      <c r="M26" s="522"/>
      <c r="N26" s="26"/>
      <c r="O26" s="26"/>
    </row>
    <row r="27" spans="1:169">
      <c r="A27" s="524"/>
      <c r="B27" s="525"/>
      <c r="C27" s="525"/>
      <c r="D27" s="527"/>
      <c r="E27" s="529"/>
      <c r="F27" s="523"/>
      <c r="G27" s="391"/>
      <c r="H27" s="521"/>
      <c r="I27" s="521"/>
      <c r="J27" s="521"/>
      <c r="K27" s="521"/>
      <c r="L27" s="521"/>
      <c r="M27" s="522"/>
      <c r="N27" s="26"/>
      <c r="O27" s="26"/>
    </row>
    <row r="28" spans="1:169" ht="15.75" thickBot="1">
      <c r="A28" s="524"/>
      <c r="B28" s="525"/>
      <c r="C28" s="525"/>
      <c r="D28" s="527"/>
      <c r="E28" s="529"/>
      <c r="F28" s="523"/>
      <c r="G28" s="391"/>
      <c r="H28" s="521"/>
      <c r="I28" s="521"/>
      <c r="J28" s="521"/>
      <c r="K28" s="521"/>
      <c r="L28" s="521"/>
      <c r="M28" s="522"/>
      <c r="N28" s="26"/>
      <c r="O28" s="26"/>
    </row>
    <row r="29" spans="1:169" s="18" customFormat="1" ht="12.75" customHeight="1">
      <c r="A29" s="538">
        <f>'7- Mapa Final'!A30</f>
        <v>3</v>
      </c>
      <c r="B29" s="532" t="str">
        <f>'7- Mapa Final'!B30</f>
        <v xml:space="preserve">Aumento de Accidentes de trabajo y enfermedades laborales o salud pública </v>
      </c>
      <c r="C29" s="532"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30" t="str">
        <f>'7- Mapa Final'!J30</f>
        <v>Muy Baja - 1</v>
      </c>
      <c r="E29" s="531" t="str">
        <f>'7- Mapa Final'!K30</f>
        <v>Moderado - 3</v>
      </c>
      <c r="F29" s="541" t="str">
        <f>'7- Mapa Final'!M30</f>
        <v>Moderado - 3</v>
      </c>
      <c r="G29" s="390"/>
      <c r="H29" s="539"/>
      <c r="I29" s="539"/>
      <c r="J29" s="539"/>
      <c r="K29" s="539"/>
      <c r="L29" s="539"/>
      <c r="M29" s="540"/>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524"/>
      <c r="B30" s="525"/>
      <c r="C30" s="525"/>
      <c r="D30" s="527"/>
      <c r="E30" s="529"/>
      <c r="F30" s="523"/>
      <c r="G30" s="391"/>
      <c r="H30" s="521"/>
      <c r="I30" s="521"/>
      <c r="J30" s="521"/>
      <c r="K30" s="521"/>
      <c r="L30" s="521"/>
      <c r="M30" s="522"/>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24"/>
      <c r="B31" s="525"/>
      <c r="C31" s="525"/>
      <c r="D31" s="527"/>
      <c r="E31" s="529"/>
      <c r="F31" s="523"/>
      <c r="G31" s="391"/>
      <c r="H31" s="521"/>
      <c r="I31" s="521"/>
      <c r="J31" s="521"/>
      <c r="K31" s="521"/>
      <c r="L31" s="521"/>
      <c r="M31" s="522"/>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24"/>
      <c r="B32" s="525"/>
      <c r="C32" s="525"/>
      <c r="D32" s="527"/>
      <c r="E32" s="529"/>
      <c r="F32" s="523"/>
      <c r="G32" s="391"/>
      <c r="H32" s="521"/>
      <c r="I32" s="521"/>
      <c r="J32" s="521"/>
      <c r="K32" s="521"/>
      <c r="L32" s="521"/>
      <c r="M32" s="522"/>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24"/>
      <c r="B33" s="525"/>
      <c r="C33" s="525"/>
      <c r="D33" s="527"/>
      <c r="E33" s="529"/>
      <c r="F33" s="523"/>
      <c r="G33" s="391"/>
      <c r="H33" s="521"/>
      <c r="I33" s="521"/>
      <c r="J33" s="521"/>
      <c r="K33" s="521"/>
      <c r="L33" s="521"/>
      <c r="M33" s="522"/>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24"/>
      <c r="B34" s="525"/>
      <c r="C34" s="525"/>
      <c r="D34" s="527"/>
      <c r="E34" s="529"/>
      <c r="F34" s="523"/>
      <c r="G34" s="391"/>
      <c r="H34" s="521"/>
      <c r="I34" s="521"/>
      <c r="J34" s="521"/>
      <c r="K34" s="521"/>
      <c r="L34" s="521"/>
      <c r="M34" s="522"/>
      <c r="N34" s="26"/>
      <c r="O34" s="26"/>
    </row>
    <row r="35" spans="1:169">
      <c r="A35" s="524"/>
      <c r="B35" s="525"/>
      <c r="C35" s="525"/>
      <c r="D35" s="527"/>
      <c r="E35" s="529"/>
      <c r="F35" s="523"/>
      <c r="G35" s="391"/>
      <c r="H35" s="521"/>
      <c r="I35" s="521"/>
      <c r="J35" s="521"/>
      <c r="K35" s="521"/>
      <c r="L35" s="521"/>
      <c r="M35" s="522"/>
      <c r="N35" s="26"/>
      <c r="O35" s="26"/>
    </row>
    <row r="36" spans="1:169">
      <c r="A36" s="524"/>
      <c r="B36" s="525"/>
      <c r="C36" s="525"/>
      <c r="D36" s="527"/>
      <c r="E36" s="529"/>
      <c r="F36" s="523"/>
      <c r="G36" s="391"/>
      <c r="H36" s="521"/>
      <c r="I36" s="521"/>
      <c r="J36" s="521"/>
      <c r="K36" s="521"/>
      <c r="L36" s="521"/>
      <c r="M36" s="522"/>
      <c r="N36" s="26"/>
      <c r="O36" s="26"/>
    </row>
    <row r="37" spans="1:169">
      <c r="A37" s="524"/>
      <c r="B37" s="525"/>
      <c r="C37" s="525"/>
      <c r="D37" s="527"/>
      <c r="E37" s="529"/>
      <c r="F37" s="523"/>
      <c r="G37" s="391"/>
      <c r="H37" s="521"/>
      <c r="I37" s="521"/>
      <c r="J37" s="521"/>
      <c r="K37" s="521"/>
      <c r="L37" s="521"/>
      <c r="M37" s="522"/>
      <c r="N37" s="26"/>
      <c r="O37" s="26"/>
    </row>
    <row r="38" spans="1:169" ht="15.75" thickBot="1">
      <c r="A38" s="524"/>
      <c r="B38" s="525"/>
      <c r="C38" s="525"/>
      <c r="D38" s="527"/>
      <c r="E38" s="529"/>
      <c r="F38" s="523"/>
      <c r="G38" s="391"/>
      <c r="H38" s="521"/>
      <c r="I38" s="521"/>
      <c r="J38" s="521"/>
      <c r="K38" s="521"/>
      <c r="L38" s="521"/>
      <c r="M38" s="522"/>
      <c r="N38" s="26"/>
      <c r="O38" s="26"/>
    </row>
    <row r="39" spans="1:169" s="18" customFormat="1" ht="12.75" customHeight="1">
      <c r="A39" s="538">
        <f>'7- Mapa Final'!A40</f>
        <v>4</v>
      </c>
      <c r="B39" s="532" t="str">
        <f>'7- Mapa Final'!B40</f>
        <v>Recibir dádivas o beneficios a nombre propio o de terceros para  desviar recursos, no presentar o presentar reportes con información no veraz</v>
      </c>
      <c r="C39" s="532" t="str">
        <f>'7- Mapa Final'!C40</f>
        <v xml:space="preserve">Se favorece indebidamente a un servidor judicial a través de la validación del  reporte de accidentes de trabajo ante la Administradora de Riesgos Laborales </v>
      </c>
      <c r="D39" s="530" t="str">
        <f>'7- Mapa Final'!J40</f>
        <v>Muy Baja - 1</v>
      </c>
      <c r="E39" s="531" t="str">
        <f>'7- Mapa Final'!K40</f>
        <v>Moderado - 3</v>
      </c>
      <c r="F39" s="541" t="str">
        <f>'7- Mapa Final'!M40</f>
        <v>Moderado - 3</v>
      </c>
      <c r="G39" s="390"/>
      <c r="H39" s="539"/>
      <c r="I39" s="539"/>
      <c r="J39" s="539"/>
      <c r="K39" s="539"/>
      <c r="L39" s="539"/>
      <c r="M39" s="540"/>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24"/>
      <c r="B40" s="525"/>
      <c r="C40" s="525"/>
      <c r="D40" s="527"/>
      <c r="E40" s="529"/>
      <c r="F40" s="523"/>
      <c r="G40" s="391"/>
      <c r="H40" s="521"/>
      <c r="I40" s="521"/>
      <c r="J40" s="521"/>
      <c r="K40" s="521"/>
      <c r="L40" s="521"/>
      <c r="M40" s="522"/>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24"/>
      <c r="B41" s="525"/>
      <c r="C41" s="525"/>
      <c r="D41" s="527"/>
      <c r="E41" s="529"/>
      <c r="F41" s="523"/>
      <c r="G41" s="391"/>
      <c r="H41" s="521"/>
      <c r="I41" s="521"/>
      <c r="J41" s="521"/>
      <c r="K41" s="521"/>
      <c r="L41" s="521"/>
      <c r="M41" s="522"/>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24"/>
      <c r="B42" s="525"/>
      <c r="C42" s="525"/>
      <c r="D42" s="527"/>
      <c r="E42" s="529"/>
      <c r="F42" s="523"/>
      <c r="G42" s="391"/>
      <c r="H42" s="521"/>
      <c r="I42" s="521"/>
      <c r="J42" s="521"/>
      <c r="K42" s="521"/>
      <c r="L42" s="521"/>
      <c r="M42" s="522"/>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24"/>
      <c r="B43" s="525"/>
      <c r="C43" s="525"/>
      <c r="D43" s="527"/>
      <c r="E43" s="529"/>
      <c r="F43" s="523"/>
      <c r="G43" s="391"/>
      <c r="H43" s="521"/>
      <c r="I43" s="521"/>
      <c r="J43" s="521"/>
      <c r="K43" s="521"/>
      <c r="L43" s="521"/>
      <c r="M43" s="522"/>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24"/>
      <c r="B44" s="525"/>
      <c r="C44" s="525"/>
      <c r="D44" s="527"/>
      <c r="E44" s="529"/>
      <c r="F44" s="523"/>
      <c r="G44" s="391"/>
      <c r="H44" s="521"/>
      <c r="I44" s="521"/>
      <c r="J44" s="521"/>
      <c r="K44" s="521"/>
      <c r="L44" s="521"/>
      <c r="M44" s="522"/>
      <c r="N44" s="26"/>
      <c r="O44" s="26"/>
    </row>
    <row r="45" spans="1:169">
      <c r="A45" s="524"/>
      <c r="B45" s="525"/>
      <c r="C45" s="525"/>
      <c r="D45" s="527"/>
      <c r="E45" s="529"/>
      <c r="F45" s="523"/>
      <c r="G45" s="391"/>
      <c r="H45" s="521"/>
      <c r="I45" s="521"/>
      <c r="J45" s="521"/>
      <c r="K45" s="521"/>
      <c r="L45" s="521"/>
      <c r="M45" s="522"/>
      <c r="N45" s="26"/>
      <c r="O45" s="26"/>
    </row>
    <row r="46" spans="1:169">
      <c r="A46" s="524"/>
      <c r="B46" s="525"/>
      <c r="C46" s="525"/>
      <c r="D46" s="527"/>
      <c r="E46" s="529"/>
      <c r="F46" s="523"/>
      <c r="G46" s="391"/>
      <c r="H46" s="521"/>
      <c r="I46" s="521"/>
      <c r="J46" s="521"/>
      <c r="K46" s="521"/>
      <c r="L46" s="521"/>
      <c r="M46" s="522"/>
      <c r="N46" s="26"/>
      <c r="O46" s="26"/>
    </row>
    <row r="47" spans="1:169">
      <c r="A47" s="524"/>
      <c r="B47" s="525"/>
      <c r="C47" s="525"/>
      <c r="D47" s="527"/>
      <c r="E47" s="529"/>
      <c r="F47" s="523"/>
      <c r="G47" s="391"/>
      <c r="H47" s="521"/>
      <c r="I47" s="521"/>
      <c r="J47" s="521"/>
      <c r="K47" s="521"/>
      <c r="L47" s="521"/>
      <c r="M47" s="522"/>
      <c r="N47" s="26"/>
      <c r="O47" s="26"/>
    </row>
    <row r="48" spans="1:169" ht="15.75" thickBot="1">
      <c r="A48" s="524"/>
      <c r="B48" s="525"/>
      <c r="C48" s="525"/>
      <c r="D48" s="527"/>
      <c r="E48" s="529"/>
      <c r="F48" s="523"/>
      <c r="G48" s="391"/>
      <c r="H48" s="521"/>
      <c r="I48" s="521"/>
      <c r="J48" s="521"/>
      <c r="K48" s="521"/>
      <c r="L48" s="521"/>
      <c r="M48" s="522"/>
      <c r="N48" s="26"/>
      <c r="O48" s="26"/>
    </row>
    <row r="49" spans="1:169" s="18" customFormat="1" ht="12.75" customHeight="1">
      <c r="A49" s="538">
        <f>'7- Mapa Final'!A50</f>
        <v>5</v>
      </c>
      <c r="B49" s="532"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32" t="str">
        <f>'7- Mapa Final'!C50</f>
        <v>Cuando  se direccionan los requisitos habilitanes y/o técnicos para favorecer  indebidamente  a ciertos proponentes</v>
      </c>
      <c r="D49" s="530" t="str">
        <f>'7- Mapa Final'!J50</f>
        <v>Muy Baja - 1</v>
      </c>
      <c r="E49" s="531" t="str">
        <f>'7- Mapa Final'!K50</f>
        <v>Mayor - 4</v>
      </c>
      <c r="F49" s="541" t="str">
        <f>'7- Mapa Final'!M50</f>
        <v>Alto  - 4</v>
      </c>
      <c r="G49" s="390"/>
      <c r="H49" s="539"/>
      <c r="I49" s="539"/>
      <c r="J49" s="539"/>
      <c r="K49" s="539"/>
      <c r="L49" s="539"/>
      <c r="M49" s="540"/>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24"/>
      <c r="B50" s="525"/>
      <c r="C50" s="525"/>
      <c r="D50" s="527"/>
      <c r="E50" s="529"/>
      <c r="F50" s="523"/>
      <c r="G50" s="391"/>
      <c r="H50" s="521"/>
      <c r="I50" s="521"/>
      <c r="J50" s="521"/>
      <c r="K50" s="521"/>
      <c r="L50" s="521"/>
      <c r="M50" s="522"/>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24"/>
      <c r="B51" s="525"/>
      <c r="C51" s="525"/>
      <c r="D51" s="527"/>
      <c r="E51" s="529"/>
      <c r="F51" s="523"/>
      <c r="G51" s="391"/>
      <c r="H51" s="521"/>
      <c r="I51" s="521"/>
      <c r="J51" s="521"/>
      <c r="K51" s="521"/>
      <c r="L51" s="521"/>
      <c r="M51" s="522"/>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24"/>
      <c r="B52" s="525"/>
      <c r="C52" s="525"/>
      <c r="D52" s="527"/>
      <c r="E52" s="529"/>
      <c r="F52" s="523"/>
      <c r="G52" s="391"/>
      <c r="H52" s="521"/>
      <c r="I52" s="521"/>
      <c r="J52" s="521"/>
      <c r="K52" s="521"/>
      <c r="L52" s="521"/>
      <c r="M52" s="522"/>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24"/>
      <c r="B53" s="525"/>
      <c r="C53" s="525"/>
      <c r="D53" s="527"/>
      <c r="E53" s="529"/>
      <c r="F53" s="523"/>
      <c r="G53" s="391"/>
      <c r="H53" s="521"/>
      <c r="I53" s="521"/>
      <c r="J53" s="521"/>
      <c r="K53" s="521"/>
      <c r="L53" s="521"/>
      <c r="M53" s="522"/>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24"/>
      <c r="B54" s="525"/>
      <c r="C54" s="525"/>
      <c r="D54" s="527"/>
      <c r="E54" s="529"/>
      <c r="F54" s="523"/>
      <c r="G54" s="391"/>
      <c r="H54" s="521"/>
      <c r="I54" s="521"/>
      <c r="J54" s="521"/>
      <c r="K54" s="521"/>
      <c r="L54" s="521"/>
      <c r="M54" s="522"/>
      <c r="N54" s="26"/>
      <c r="O54" s="26"/>
    </row>
    <row r="55" spans="1:169">
      <c r="A55" s="524"/>
      <c r="B55" s="525"/>
      <c r="C55" s="525"/>
      <c r="D55" s="527"/>
      <c r="E55" s="529"/>
      <c r="F55" s="523"/>
      <c r="G55" s="391"/>
      <c r="H55" s="521"/>
      <c r="I55" s="521"/>
      <c r="J55" s="521"/>
      <c r="K55" s="521"/>
      <c r="L55" s="521"/>
      <c r="M55" s="522"/>
      <c r="N55" s="26"/>
      <c r="O55" s="26"/>
    </row>
    <row r="56" spans="1:169">
      <c r="A56" s="524"/>
      <c r="B56" s="525"/>
      <c r="C56" s="525"/>
      <c r="D56" s="527"/>
      <c r="E56" s="529"/>
      <c r="F56" s="523"/>
      <c r="G56" s="391"/>
      <c r="H56" s="521"/>
      <c r="I56" s="521"/>
      <c r="J56" s="521"/>
      <c r="K56" s="521"/>
      <c r="L56" s="521"/>
      <c r="M56" s="522"/>
      <c r="N56" s="26"/>
      <c r="O56" s="26"/>
    </row>
    <row r="57" spans="1:169">
      <c r="A57" s="524"/>
      <c r="B57" s="525"/>
      <c r="C57" s="525"/>
      <c r="D57" s="527"/>
      <c r="E57" s="529"/>
      <c r="F57" s="523"/>
      <c r="G57" s="391"/>
      <c r="H57" s="521"/>
      <c r="I57" s="521"/>
      <c r="J57" s="521"/>
      <c r="K57" s="521"/>
      <c r="L57" s="521"/>
      <c r="M57" s="522"/>
      <c r="N57" s="26"/>
      <c r="O57" s="26"/>
    </row>
    <row r="58" spans="1:169" ht="15.75" thickBot="1">
      <c r="A58" s="524"/>
      <c r="B58" s="525"/>
      <c r="C58" s="525"/>
      <c r="D58" s="527"/>
      <c r="E58" s="529"/>
      <c r="F58" s="523"/>
      <c r="G58" s="391"/>
      <c r="H58" s="521"/>
      <c r="I58" s="521"/>
      <c r="J58" s="521"/>
      <c r="K58" s="521"/>
      <c r="L58" s="521"/>
      <c r="M58" s="522"/>
      <c r="N58" s="26"/>
      <c r="O58" s="26"/>
    </row>
    <row r="59" spans="1:169" s="18" customFormat="1" ht="12.75" customHeight="1">
      <c r="A59" s="538">
        <f>'7- Mapa Final'!A60</f>
        <v>6</v>
      </c>
      <c r="B59" s="532" t="str">
        <f>'7- Mapa Final'!B60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59" s="532" t="str">
        <f>'7- Mapa Final'!C60</f>
        <v xml:space="preserve">Cuando se favorece indebidamente a un servidor judicial a través de la validación del  reporte de accidentes de trabajo ante la Administradora de Riesgos Laborales </v>
      </c>
      <c r="D59" s="530" t="str">
        <f>'7- Mapa Final'!J60</f>
        <v>Muy Baja - 1</v>
      </c>
      <c r="E59" s="531" t="str">
        <f>'7- Mapa Final'!K60</f>
        <v>Mayor - 4</v>
      </c>
      <c r="F59" s="541" t="str">
        <f>'7- Mapa Final'!M60</f>
        <v>Alto  - 4</v>
      </c>
      <c r="G59" s="390"/>
      <c r="H59" s="539"/>
      <c r="I59" s="539"/>
      <c r="J59" s="539"/>
      <c r="K59" s="539"/>
      <c r="L59" s="539"/>
      <c r="M59" s="540"/>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524"/>
      <c r="B60" s="525"/>
      <c r="C60" s="525"/>
      <c r="D60" s="527"/>
      <c r="E60" s="529"/>
      <c r="F60" s="523"/>
      <c r="G60" s="391"/>
      <c r="H60" s="521"/>
      <c r="I60" s="521"/>
      <c r="J60" s="521"/>
      <c r="K60" s="521"/>
      <c r="L60" s="521"/>
      <c r="M60" s="522"/>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524"/>
      <c r="B61" s="525"/>
      <c r="C61" s="525"/>
      <c r="D61" s="527"/>
      <c r="E61" s="529"/>
      <c r="F61" s="523"/>
      <c r="G61" s="391"/>
      <c r="H61" s="521"/>
      <c r="I61" s="521"/>
      <c r="J61" s="521"/>
      <c r="K61" s="521"/>
      <c r="L61" s="521"/>
      <c r="M61" s="522"/>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524"/>
      <c r="B62" s="525"/>
      <c r="C62" s="525"/>
      <c r="D62" s="527"/>
      <c r="E62" s="529"/>
      <c r="F62" s="523"/>
      <c r="G62" s="391"/>
      <c r="H62" s="521"/>
      <c r="I62" s="521"/>
      <c r="J62" s="521"/>
      <c r="K62" s="521"/>
      <c r="L62" s="521"/>
      <c r="M62" s="522"/>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24"/>
      <c r="B63" s="525"/>
      <c r="C63" s="525"/>
      <c r="D63" s="527"/>
      <c r="E63" s="529"/>
      <c r="F63" s="523"/>
      <c r="G63" s="391"/>
      <c r="H63" s="521"/>
      <c r="I63" s="521"/>
      <c r="J63" s="521"/>
      <c r="K63" s="521"/>
      <c r="L63" s="521"/>
      <c r="M63" s="522"/>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24"/>
      <c r="B64" s="525"/>
      <c r="C64" s="525"/>
      <c r="D64" s="527"/>
      <c r="E64" s="529"/>
      <c r="F64" s="523"/>
      <c r="G64" s="391"/>
      <c r="H64" s="521"/>
      <c r="I64" s="521"/>
      <c r="J64" s="521"/>
      <c r="K64" s="521"/>
      <c r="L64" s="521"/>
      <c r="M64" s="522"/>
      <c r="N64" s="26"/>
      <c r="O64" s="26"/>
    </row>
    <row r="65" spans="1:15">
      <c r="A65" s="524"/>
      <c r="B65" s="525"/>
      <c r="C65" s="525"/>
      <c r="D65" s="527"/>
      <c r="E65" s="529"/>
      <c r="F65" s="523"/>
      <c r="G65" s="391"/>
      <c r="H65" s="521"/>
      <c r="I65" s="521"/>
      <c r="J65" s="521"/>
      <c r="K65" s="521"/>
      <c r="L65" s="521"/>
      <c r="M65" s="522"/>
      <c r="N65" s="26"/>
      <c r="O65" s="26"/>
    </row>
    <row r="66" spans="1:15">
      <c r="A66" s="524"/>
      <c r="B66" s="525"/>
      <c r="C66" s="525"/>
      <c r="D66" s="527"/>
      <c r="E66" s="529"/>
      <c r="F66" s="523"/>
      <c r="G66" s="391"/>
      <c r="H66" s="521"/>
      <c r="I66" s="521"/>
      <c r="J66" s="521"/>
      <c r="K66" s="521"/>
      <c r="L66" s="521"/>
      <c r="M66" s="522"/>
      <c r="N66" s="26"/>
      <c r="O66" s="26"/>
    </row>
    <row r="67" spans="1:15">
      <c r="A67" s="524"/>
      <c r="B67" s="525"/>
      <c r="C67" s="525"/>
      <c r="D67" s="527"/>
      <c r="E67" s="529"/>
      <c r="F67" s="523"/>
      <c r="G67" s="391"/>
      <c r="H67" s="521"/>
      <c r="I67" s="521"/>
      <c r="J67" s="521"/>
      <c r="K67" s="521"/>
      <c r="L67" s="521"/>
      <c r="M67" s="522"/>
      <c r="N67" s="26"/>
      <c r="O67" s="26"/>
    </row>
    <row r="68" spans="1:15">
      <c r="A68" s="524"/>
      <c r="B68" s="525"/>
      <c r="C68" s="525"/>
      <c r="D68" s="527"/>
      <c r="E68" s="529"/>
      <c r="F68" s="523"/>
      <c r="G68" s="391"/>
      <c r="H68" s="521"/>
      <c r="I68" s="521"/>
      <c r="J68" s="521"/>
      <c r="K68" s="521"/>
      <c r="L68" s="521"/>
      <c r="M68" s="522"/>
      <c r="N68" s="26"/>
      <c r="O68" s="26"/>
    </row>
  </sheetData>
  <mergeCells count="94">
    <mergeCell ref="A3:B3"/>
    <mergeCell ref="C3:M3"/>
    <mergeCell ref="A4:B4"/>
    <mergeCell ref="C4:M4"/>
    <mergeCell ref="A5:B5"/>
    <mergeCell ref="C5:M5"/>
    <mergeCell ref="A6:C6"/>
    <mergeCell ref="D6:F6"/>
    <mergeCell ref="G6:G7"/>
    <mergeCell ref="H6:H7"/>
    <mergeCell ref="I6:J6"/>
    <mergeCell ref="K6:L6"/>
    <mergeCell ref="M6:M7"/>
    <mergeCell ref="C1:K2"/>
    <mergeCell ref="L1:M2"/>
    <mergeCell ref="H9:H18"/>
    <mergeCell ref="I9:I18"/>
    <mergeCell ref="J9:J18"/>
    <mergeCell ref="K9:K18"/>
    <mergeCell ref="L9:L18"/>
    <mergeCell ref="M9:M18"/>
    <mergeCell ref="A8:G8"/>
    <mergeCell ref="A9:A18"/>
    <mergeCell ref="B9:B18"/>
    <mergeCell ref="C9:C18"/>
    <mergeCell ref="D9:D18"/>
    <mergeCell ref="E9:E18"/>
    <mergeCell ref="F9:F18"/>
    <mergeCell ref="G9:G18"/>
    <mergeCell ref="M19:M28"/>
    <mergeCell ref="A29:A38"/>
    <mergeCell ref="B29:B38"/>
    <mergeCell ref="C29:C38"/>
    <mergeCell ref="D29:D38"/>
    <mergeCell ref="E29:E38"/>
    <mergeCell ref="F29:F38"/>
    <mergeCell ref="G29:G38"/>
    <mergeCell ref="H29:H38"/>
    <mergeCell ref="I29:I38"/>
    <mergeCell ref="G19:G28"/>
    <mergeCell ref="H19:H28"/>
    <mergeCell ref="I19:I28"/>
    <mergeCell ref="J19:J28"/>
    <mergeCell ref="K19:K28"/>
    <mergeCell ref="L19:L28"/>
    <mergeCell ref="A19:A28"/>
    <mergeCell ref="B19:B28"/>
    <mergeCell ref="C19:C28"/>
    <mergeCell ref="D19:D28"/>
    <mergeCell ref="E19:E28"/>
    <mergeCell ref="F19:F28"/>
    <mergeCell ref="M29:M38"/>
    <mergeCell ref="A39:A48"/>
    <mergeCell ref="B39:B48"/>
    <mergeCell ref="C39:C48"/>
    <mergeCell ref="D39:D48"/>
    <mergeCell ref="E39:E48"/>
    <mergeCell ref="F39:F48"/>
    <mergeCell ref="M39:M48"/>
    <mergeCell ref="G39:G48"/>
    <mergeCell ref="H39:H48"/>
    <mergeCell ref="I39:I48"/>
    <mergeCell ref="J39:J48"/>
    <mergeCell ref="K39:K48"/>
    <mergeCell ref="L39:L48"/>
    <mergeCell ref="L29:L38"/>
    <mergeCell ref="A49:A58"/>
    <mergeCell ref="B49:B58"/>
    <mergeCell ref="C49:C58"/>
    <mergeCell ref="D49:D58"/>
    <mergeCell ref="E49:E58"/>
    <mergeCell ref="F49:F58"/>
    <mergeCell ref="J29:J38"/>
    <mergeCell ref="K29:K38"/>
    <mergeCell ref="A59:A68"/>
    <mergeCell ref="B59:B68"/>
    <mergeCell ref="C59:C68"/>
    <mergeCell ref="D59:D68"/>
    <mergeCell ref="E59:E68"/>
    <mergeCell ref="F59:F68"/>
    <mergeCell ref="G59:G68"/>
    <mergeCell ref="H59:H68"/>
    <mergeCell ref="I59:I68"/>
    <mergeCell ref="J59:J68"/>
    <mergeCell ref="K59:K68"/>
    <mergeCell ref="L59:L68"/>
    <mergeCell ref="M49:M58"/>
    <mergeCell ref="G49:G58"/>
    <mergeCell ref="H49:H58"/>
    <mergeCell ref="I49:I58"/>
    <mergeCell ref="J49:J58"/>
    <mergeCell ref="K49:K58"/>
    <mergeCell ref="L49:L58"/>
    <mergeCell ref="M59:M68"/>
  </mergeCells>
  <conditionalFormatting sqref="A6:B6">
    <cfRule type="containsText" dxfId="131" priority="392" operator="containsText" text="3- Moderado">
      <formula>NOT(ISERROR(SEARCH("3- Moderado",A6)))</formula>
    </cfRule>
    <cfRule type="containsText" dxfId="130" priority="393" operator="containsText" text="6- Moderado">
      <formula>NOT(ISERROR(SEARCH("6- Moderado",A6)))</formula>
    </cfRule>
    <cfRule type="containsText" dxfId="129" priority="394" operator="containsText" text="4- Moderado">
      <formula>NOT(ISERROR(SEARCH("4- Moderado",A6)))</formula>
    </cfRule>
    <cfRule type="containsText" dxfId="128" priority="395" operator="containsText" text="3- Bajo">
      <formula>NOT(ISERROR(SEARCH("3- Bajo",A6)))</formula>
    </cfRule>
    <cfRule type="containsText" dxfId="127" priority="396" operator="containsText" text="4- Bajo">
      <formula>NOT(ISERROR(SEARCH("4- Bajo",A6)))</formula>
    </cfRule>
    <cfRule type="containsText" dxfId="126" priority="397" operator="containsText" text="1- Bajo">
      <formula>NOT(ISERROR(SEARCH("1- Bajo",A6)))</formula>
    </cfRule>
  </conditionalFormatting>
  <conditionalFormatting sqref="A9:E9">
    <cfRule type="containsText" dxfId="125" priority="386" operator="containsText" text="3- Moderado">
      <formula>NOT(ISERROR(SEARCH("3- Moderado",A9)))</formula>
    </cfRule>
    <cfRule type="containsText" dxfId="124" priority="387" operator="containsText" text="6- Moderado">
      <formula>NOT(ISERROR(SEARCH("6- Moderado",A9)))</formula>
    </cfRule>
    <cfRule type="containsText" dxfId="123" priority="388" operator="containsText" text="4- Moderado">
      <formula>NOT(ISERROR(SEARCH("4- Moderado",A9)))</formula>
    </cfRule>
    <cfRule type="containsText" dxfId="122" priority="389" operator="containsText" text="3- Bajo">
      <formula>NOT(ISERROR(SEARCH("3- Bajo",A9)))</formula>
    </cfRule>
    <cfRule type="containsText" dxfId="121" priority="390" operator="containsText" text="4- Bajo">
      <formula>NOT(ISERROR(SEARCH("4- Bajo",A9)))</formula>
    </cfRule>
    <cfRule type="containsText" dxfId="120" priority="391" operator="containsText" text="1- Bajo">
      <formula>NOT(ISERROR(SEARCH("1- Bajo",A9)))</formula>
    </cfRule>
  </conditionalFormatting>
  <conditionalFormatting sqref="C7:F7">
    <cfRule type="containsText" dxfId="119" priority="358" operator="containsText" text="3- Moderado">
      <formula>NOT(ISERROR(SEARCH("3- Moderado",C7)))</formula>
    </cfRule>
    <cfRule type="containsText" dxfId="118" priority="359" operator="containsText" text="6- Moderado">
      <formula>NOT(ISERROR(SEARCH("6- Moderado",C7)))</formula>
    </cfRule>
    <cfRule type="containsText" dxfId="117" priority="360" operator="containsText" text="4- Moderado">
      <formula>NOT(ISERROR(SEARCH("4- Moderado",C7)))</formula>
    </cfRule>
    <cfRule type="containsText" dxfId="116" priority="361" operator="containsText" text="3- Bajo">
      <formula>NOT(ISERROR(SEARCH("3- Bajo",C7)))</formula>
    </cfRule>
    <cfRule type="containsText" dxfId="115" priority="362" operator="containsText" text="4- Bajo">
      <formula>NOT(ISERROR(SEARCH("4- Bajo",C7)))</formula>
    </cfRule>
    <cfRule type="containsText" dxfId="114" priority="363" operator="containsText" text="1- Bajo">
      <formula>NOT(ISERROR(SEARCH("1- Bajo",C7)))</formula>
    </cfRule>
  </conditionalFormatting>
  <conditionalFormatting sqref="D9:D18">
    <cfRule type="containsText" dxfId="113" priority="194" operator="containsText" text="Muy Alta">
      <formula>NOT(ISERROR(SEARCH("Muy Alta",D9)))</formula>
    </cfRule>
    <cfRule type="containsText" dxfId="112" priority="195" operator="containsText" text="Alta">
      <formula>NOT(ISERROR(SEARCH("Alta",D9)))</formula>
    </cfRule>
    <cfRule type="containsText" dxfId="111" priority="196" operator="containsText" text="Baja">
      <formula>NOT(ISERROR(SEARCH("Baja",D9)))</formula>
    </cfRule>
    <cfRule type="containsText" dxfId="110" priority="197" operator="containsText" text="Muy Baja">
      <formula>NOT(ISERROR(SEARCH("Muy Baja",D9)))</formula>
    </cfRule>
    <cfRule type="containsText" dxfId="109" priority="199" operator="containsText" text="Media">
      <formula>NOT(ISERROR(SEARCH("Media",D9)))</formula>
    </cfRule>
  </conditionalFormatting>
  <conditionalFormatting sqref="E9:E18">
    <cfRule type="containsText" dxfId="108" priority="190" operator="containsText" text="Catastrófico">
      <formula>NOT(ISERROR(SEARCH("Catastrófico",E9)))</formula>
    </cfRule>
    <cfRule type="containsText" dxfId="107" priority="191" operator="containsText" text="Mayor">
      <formula>NOT(ISERROR(SEARCH("Mayor",E9)))</formula>
    </cfRule>
    <cfRule type="containsText" dxfId="106" priority="192" operator="containsText" text="Menor">
      <formula>NOT(ISERROR(SEARCH("Menor",E9)))</formula>
    </cfRule>
    <cfRule type="containsText" dxfId="105" priority="193" operator="containsText" text="Leve">
      <formula>NOT(ISERROR(SEARCH("Leve",E9)))</formula>
    </cfRule>
  </conditionalFormatting>
  <conditionalFormatting sqref="E9:F18">
    <cfRule type="containsText" dxfId="104"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103" priority="213" operator="containsText" text="Bajo">
      <formula>NOT(ISERROR(SEARCH("Bajo",F9)))</formula>
    </cfRule>
    <cfRule type="containsText" dxfId="102" priority="214" operator="containsText" text="Moderado">
      <formula>NOT(ISERROR(SEARCH("Moderado",F9)))</formula>
    </cfRule>
    <cfRule type="containsText" dxfId="101" priority="215" operator="containsText" text="Alto">
      <formula>NOT(ISERROR(SEARCH("Alto",F9)))</formula>
    </cfRule>
    <cfRule type="containsText" dxfId="100" priority="216" operator="containsText" text="Extremo">
      <formula>NOT(ISERROR(SEARCH("Extremo",F9)))</formula>
    </cfRule>
  </conditionalFormatting>
  <conditionalFormatting sqref="A19:E19">
    <cfRule type="containsText" dxfId="99" priority="183" operator="containsText" text="3- Moderado">
      <formula>NOT(ISERROR(SEARCH("3- Moderado",A19)))</formula>
    </cfRule>
    <cfRule type="containsText" dxfId="98" priority="184" operator="containsText" text="6- Moderado">
      <formula>NOT(ISERROR(SEARCH("6- Moderado",A19)))</formula>
    </cfRule>
    <cfRule type="containsText" dxfId="97" priority="185" operator="containsText" text="4- Moderado">
      <formula>NOT(ISERROR(SEARCH("4- Moderado",A19)))</formula>
    </cfRule>
    <cfRule type="containsText" dxfId="96" priority="186" operator="containsText" text="3- Bajo">
      <formula>NOT(ISERROR(SEARCH("3- Bajo",A19)))</formula>
    </cfRule>
    <cfRule type="containsText" dxfId="95" priority="187" operator="containsText" text="4- Bajo">
      <formula>NOT(ISERROR(SEARCH("4- Bajo",A19)))</formula>
    </cfRule>
    <cfRule type="containsText" dxfId="94" priority="188" operator="containsText" text="1- Bajo">
      <formula>NOT(ISERROR(SEARCH("1- Bajo",A19)))</formula>
    </cfRule>
  </conditionalFormatting>
  <conditionalFormatting sqref="D19:D28">
    <cfRule type="containsText" dxfId="93" priority="173" operator="containsText" text="Muy Alta">
      <formula>NOT(ISERROR(SEARCH("Muy Alta",D19)))</formula>
    </cfRule>
    <cfRule type="containsText" dxfId="92" priority="174" operator="containsText" text="Alta">
      <formula>NOT(ISERROR(SEARCH("Alta",D19)))</formula>
    </cfRule>
    <cfRule type="containsText" dxfId="91" priority="175" operator="containsText" text="Baja">
      <formula>NOT(ISERROR(SEARCH("Baja",D19)))</formula>
    </cfRule>
    <cfRule type="containsText" dxfId="90" priority="176" operator="containsText" text="Muy Baja">
      <formula>NOT(ISERROR(SEARCH("Muy Baja",D19)))</formula>
    </cfRule>
    <cfRule type="containsText" dxfId="89" priority="178" operator="containsText" text="Media">
      <formula>NOT(ISERROR(SEARCH("Media",D19)))</formula>
    </cfRule>
  </conditionalFormatting>
  <conditionalFormatting sqref="E19:E28">
    <cfRule type="containsText" dxfId="88" priority="169" operator="containsText" text="Catastrófico">
      <formula>NOT(ISERROR(SEARCH("Catastrófico",E19)))</formula>
    </cfRule>
    <cfRule type="containsText" dxfId="87" priority="170" operator="containsText" text="Mayor">
      <formula>NOT(ISERROR(SEARCH("Mayor",E19)))</formula>
    </cfRule>
    <cfRule type="containsText" dxfId="86" priority="171" operator="containsText" text="Menor">
      <formula>NOT(ISERROR(SEARCH("Menor",E19)))</formula>
    </cfRule>
    <cfRule type="containsText" dxfId="85" priority="172" operator="containsText" text="Leve">
      <formula>NOT(ISERROR(SEARCH("Leve",E19)))</formula>
    </cfRule>
  </conditionalFormatting>
  <conditionalFormatting sqref="E19:F28">
    <cfRule type="containsText" dxfId="84"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83" priority="179" operator="containsText" text="Bajo">
      <formula>NOT(ISERROR(SEARCH("Bajo",F19)))</formula>
    </cfRule>
    <cfRule type="containsText" dxfId="82" priority="180" operator="containsText" text="Moderado">
      <formula>NOT(ISERROR(SEARCH("Moderado",F19)))</formula>
    </cfRule>
    <cfRule type="containsText" dxfId="81" priority="181" operator="containsText" text="Alto">
      <formula>NOT(ISERROR(SEARCH("Alto",F19)))</formula>
    </cfRule>
    <cfRule type="containsText" dxfId="80" priority="182" operator="containsText" text="Extremo">
      <formula>NOT(ISERROR(SEARCH("Extremo",F19)))</formula>
    </cfRule>
  </conditionalFormatting>
  <conditionalFormatting sqref="A29:E29">
    <cfRule type="containsText" dxfId="79" priority="162" operator="containsText" text="3- Moderado">
      <formula>NOT(ISERROR(SEARCH("3- Moderado",A29)))</formula>
    </cfRule>
    <cfRule type="containsText" dxfId="78" priority="163" operator="containsText" text="6- Moderado">
      <formula>NOT(ISERROR(SEARCH("6- Moderado",A29)))</formula>
    </cfRule>
    <cfRule type="containsText" dxfId="77" priority="164" operator="containsText" text="4- Moderado">
      <formula>NOT(ISERROR(SEARCH("4- Moderado",A29)))</formula>
    </cfRule>
    <cfRule type="containsText" dxfId="76" priority="165" operator="containsText" text="3- Bajo">
      <formula>NOT(ISERROR(SEARCH("3- Bajo",A29)))</formula>
    </cfRule>
    <cfRule type="containsText" dxfId="75" priority="166" operator="containsText" text="4- Bajo">
      <formula>NOT(ISERROR(SEARCH("4- Bajo",A29)))</formula>
    </cfRule>
    <cfRule type="containsText" dxfId="74" priority="167" operator="containsText" text="1- Bajo">
      <formula>NOT(ISERROR(SEARCH("1- Bajo",A29)))</formula>
    </cfRule>
  </conditionalFormatting>
  <conditionalFormatting sqref="D29:D38">
    <cfRule type="containsText" dxfId="73" priority="152" operator="containsText" text="Muy Alta">
      <formula>NOT(ISERROR(SEARCH("Muy Alta",D29)))</formula>
    </cfRule>
    <cfRule type="containsText" dxfId="72" priority="153" operator="containsText" text="Alta">
      <formula>NOT(ISERROR(SEARCH("Alta",D29)))</formula>
    </cfRule>
    <cfRule type="containsText" dxfId="71" priority="154" operator="containsText" text="Baja">
      <formula>NOT(ISERROR(SEARCH("Baja",D29)))</formula>
    </cfRule>
    <cfRule type="containsText" dxfId="70" priority="155" operator="containsText" text="Muy Baja">
      <formula>NOT(ISERROR(SEARCH("Muy Baja",D29)))</formula>
    </cfRule>
    <cfRule type="containsText" dxfId="69" priority="157" operator="containsText" text="Media">
      <formula>NOT(ISERROR(SEARCH("Media",D29)))</formula>
    </cfRule>
  </conditionalFormatting>
  <conditionalFormatting sqref="E29:E38">
    <cfRule type="containsText" dxfId="68" priority="148" operator="containsText" text="Catastrófico">
      <formula>NOT(ISERROR(SEARCH("Catastrófico",E29)))</formula>
    </cfRule>
    <cfRule type="containsText" dxfId="67" priority="149" operator="containsText" text="Mayor">
      <formula>NOT(ISERROR(SEARCH("Mayor",E29)))</formula>
    </cfRule>
    <cfRule type="containsText" dxfId="66" priority="150" operator="containsText" text="Menor">
      <formula>NOT(ISERROR(SEARCH("Menor",E29)))</formula>
    </cfRule>
    <cfRule type="containsText" dxfId="65" priority="151" operator="containsText" text="Leve">
      <formula>NOT(ISERROR(SEARCH("Leve",E29)))</formula>
    </cfRule>
  </conditionalFormatting>
  <conditionalFormatting sqref="E29:F38">
    <cfRule type="containsText" dxfId="64"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63" priority="158" operator="containsText" text="Bajo">
      <formula>NOT(ISERROR(SEARCH("Bajo",F29)))</formula>
    </cfRule>
    <cfRule type="containsText" dxfId="62" priority="159" operator="containsText" text="Moderado">
      <formula>NOT(ISERROR(SEARCH("Moderado",F29)))</formula>
    </cfRule>
    <cfRule type="containsText" dxfId="61" priority="160" operator="containsText" text="Alto">
      <formula>NOT(ISERROR(SEARCH("Alto",F29)))</formula>
    </cfRule>
    <cfRule type="containsText" dxfId="60" priority="161" operator="containsText" text="Extremo">
      <formula>NOT(ISERROR(SEARCH("Extremo",F29)))</formula>
    </cfRule>
  </conditionalFormatting>
  <conditionalFormatting sqref="A39:E39">
    <cfRule type="containsText" dxfId="59" priority="141" operator="containsText" text="3- Moderado">
      <formula>NOT(ISERROR(SEARCH("3- Moderado",A39)))</formula>
    </cfRule>
    <cfRule type="containsText" dxfId="58" priority="142" operator="containsText" text="6- Moderado">
      <formula>NOT(ISERROR(SEARCH("6- Moderado",A39)))</formula>
    </cfRule>
    <cfRule type="containsText" dxfId="57" priority="143" operator="containsText" text="4- Moderado">
      <formula>NOT(ISERROR(SEARCH("4- Moderado",A39)))</formula>
    </cfRule>
    <cfRule type="containsText" dxfId="56" priority="144" operator="containsText" text="3- Bajo">
      <formula>NOT(ISERROR(SEARCH("3- Bajo",A39)))</formula>
    </cfRule>
    <cfRule type="containsText" dxfId="55" priority="145" operator="containsText" text="4- Bajo">
      <formula>NOT(ISERROR(SEARCH("4- Bajo",A39)))</formula>
    </cfRule>
    <cfRule type="containsText" dxfId="54" priority="146" operator="containsText" text="1- Bajo">
      <formula>NOT(ISERROR(SEARCH("1- Bajo",A39)))</formula>
    </cfRule>
  </conditionalFormatting>
  <conditionalFormatting sqref="D39:D48">
    <cfRule type="containsText" dxfId="53" priority="131" operator="containsText" text="Muy Alta">
      <formula>NOT(ISERROR(SEARCH("Muy Alta",D39)))</formula>
    </cfRule>
    <cfRule type="containsText" dxfId="52" priority="132" operator="containsText" text="Alta">
      <formula>NOT(ISERROR(SEARCH("Alta",D39)))</formula>
    </cfRule>
    <cfRule type="containsText" dxfId="51" priority="133" operator="containsText" text="Baja">
      <formula>NOT(ISERROR(SEARCH("Baja",D39)))</formula>
    </cfRule>
    <cfRule type="containsText" dxfId="50" priority="134" operator="containsText" text="Muy Baja">
      <formula>NOT(ISERROR(SEARCH("Muy Baja",D39)))</formula>
    </cfRule>
    <cfRule type="containsText" dxfId="49" priority="136" operator="containsText" text="Media">
      <formula>NOT(ISERROR(SEARCH("Media",D39)))</formula>
    </cfRule>
  </conditionalFormatting>
  <conditionalFormatting sqref="E39:E48">
    <cfRule type="containsText" dxfId="48" priority="127" operator="containsText" text="Catastrófico">
      <formula>NOT(ISERROR(SEARCH("Catastrófico",E39)))</formula>
    </cfRule>
    <cfRule type="containsText" dxfId="47" priority="128" operator="containsText" text="Mayor">
      <formula>NOT(ISERROR(SEARCH("Mayor",E39)))</formula>
    </cfRule>
    <cfRule type="containsText" dxfId="46" priority="129" operator="containsText" text="Menor">
      <formula>NOT(ISERROR(SEARCH("Menor",E39)))</formula>
    </cfRule>
    <cfRule type="containsText" dxfId="45" priority="130" operator="containsText" text="Leve">
      <formula>NOT(ISERROR(SEARCH("Leve",E39)))</formula>
    </cfRule>
  </conditionalFormatting>
  <conditionalFormatting sqref="E39:F48">
    <cfRule type="containsText" dxfId="44"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43" priority="137" operator="containsText" text="Bajo">
      <formula>NOT(ISERROR(SEARCH("Bajo",F39)))</formula>
    </cfRule>
    <cfRule type="containsText" dxfId="42" priority="138" operator="containsText" text="Moderado">
      <formula>NOT(ISERROR(SEARCH("Moderado",F39)))</formula>
    </cfRule>
    <cfRule type="containsText" dxfId="41" priority="139" operator="containsText" text="Alto">
      <formula>NOT(ISERROR(SEARCH("Alto",F39)))</formula>
    </cfRule>
    <cfRule type="containsText" dxfId="40" priority="140" operator="containsText" text="Extremo">
      <formula>NOT(ISERROR(SEARCH("Extremo",F39)))</formula>
    </cfRule>
  </conditionalFormatting>
  <conditionalFormatting sqref="A49:E49">
    <cfRule type="containsText" dxfId="39" priority="99" operator="containsText" text="3- Moderado">
      <formula>NOT(ISERROR(SEARCH("3- Moderado",A49)))</formula>
    </cfRule>
    <cfRule type="containsText" dxfId="38" priority="100" operator="containsText" text="6- Moderado">
      <formula>NOT(ISERROR(SEARCH("6- Moderado",A49)))</formula>
    </cfRule>
    <cfRule type="containsText" dxfId="37" priority="101" operator="containsText" text="4- Moderado">
      <formula>NOT(ISERROR(SEARCH("4- Moderado",A49)))</formula>
    </cfRule>
    <cfRule type="containsText" dxfId="36" priority="102" operator="containsText" text="3- Bajo">
      <formula>NOT(ISERROR(SEARCH("3- Bajo",A49)))</formula>
    </cfRule>
    <cfRule type="containsText" dxfId="35" priority="103" operator="containsText" text="4- Bajo">
      <formula>NOT(ISERROR(SEARCH("4- Bajo",A49)))</formula>
    </cfRule>
    <cfRule type="containsText" dxfId="34" priority="104" operator="containsText" text="1- Bajo">
      <formula>NOT(ISERROR(SEARCH("1- Bajo",A49)))</formula>
    </cfRule>
  </conditionalFormatting>
  <conditionalFormatting sqref="D49:D58">
    <cfRule type="containsText" dxfId="33" priority="89" operator="containsText" text="Muy Alta">
      <formula>NOT(ISERROR(SEARCH("Muy Alta",D49)))</formula>
    </cfRule>
    <cfRule type="containsText" dxfId="32" priority="90" operator="containsText" text="Alta">
      <formula>NOT(ISERROR(SEARCH("Alta",D49)))</formula>
    </cfRule>
    <cfRule type="containsText" dxfId="31" priority="91" operator="containsText" text="Baja">
      <formula>NOT(ISERROR(SEARCH("Baja",D49)))</formula>
    </cfRule>
    <cfRule type="containsText" dxfId="30" priority="92" operator="containsText" text="Muy Baja">
      <formula>NOT(ISERROR(SEARCH("Muy Baja",D49)))</formula>
    </cfRule>
    <cfRule type="containsText" dxfId="29" priority="94" operator="containsText" text="Media">
      <formula>NOT(ISERROR(SEARCH("Media",D49)))</formula>
    </cfRule>
  </conditionalFormatting>
  <conditionalFormatting sqref="E49:E58">
    <cfRule type="containsText" dxfId="28" priority="85" operator="containsText" text="Catastrófico">
      <formula>NOT(ISERROR(SEARCH("Catastrófico",E49)))</formula>
    </cfRule>
    <cfRule type="containsText" dxfId="27" priority="86" operator="containsText" text="Mayor">
      <formula>NOT(ISERROR(SEARCH("Mayor",E49)))</formula>
    </cfRule>
    <cfRule type="containsText" dxfId="26" priority="87" operator="containsText" text="Menor">
      <formula>NOT(ISERROR(SEARCH("Menor",E49)))</formula>
    </cfRule>
    <cfRule type="containsText" dxfId="25" priority="88" operator="containsText" text="Leve">
      <formula>NOT(ISERROR(SEARCH("Leve",E49)))</formula>
    </cfRule>
  </conditionalFormatting>
  <conditionalFormatting sqref="E49:F58">
    <cfRule type="containsText" dxfId="24"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23" priority="95" operator="containsText" text="Bajo">
      <formula>NOT(ISERROR(SEARCH("Bajo",F49)))</formula>
    </cfRule>
    <cfRule type="containsText" dxfId="22" priority="96" operator="containsText" text="Moderado">
      <formula>NOT(ISERROR(SEARCH("Moderado",F49)))</formula>
    </cfRule>
    <cfRule type="containsText" dxfId="21" priority="97" operator="containsText" text="Alto">
      <formula>NOT(ISERROR(SEARCH("Alto",F49)))</formula>
    </cfRule>
    <cfRule type="containsText" dxfId="20" priority="98" operator="containsText" text="Extremo">
      <formula>NOT(ISERROR(SEARCH("Extremo",F49)))</formula>
    </cfRule>
  </conditionalFormatting>
  <conditionalFormatting sqref="A59:E59">
    <cfRule type="containsText" dxfId="19" priority="78" operator="containsText" text="3- Moderado">
      <formula>NOT(ISERROR(SEARCH("3- Moderado",A59)))</formula>
    </cfRule>
    <cfRule type="containsText" dxfId="18" priority="79" operator="containsText" text="6- Moderado">
      <formula>NOT(ISERROR(SEARCH("6- Moderado",A59)))</formula>
    </cfRule>
    <cfRule type="containsText" dxfId="17" priority="80" operator="containsText" text="4- Moderado">
      <formula>NOT(ISERROR(SEARCH("4- Moderado",A59)))</formula>
    </cfRule>
    <cfRule type="containsText" dxfId="16" priority="81" operator="containsText" text="3- Bajo">
      <formula>NOT(ISERROR(SEARCH("3- Bajo",A59)))</formula>
    </cfRule>
    <cfRule type="containsText" dxfId="15" priority="82" operator="containsText" text="4- Bajo">
      <formula>NOT(ISERROR(SEARCH("4- Bajo",A59)))</formula>
    </cfRule>
    <cfRule type="containsText" dxfId="14" priority="83" operator="containsText" text="1- Bajo">
      <formula>NOT(ISERROR(SEARCH("1- Bajo",A59)))</formula>
    </cfRule>
  </conditionalFormatting>
  <conditionalFormatting sqref="D59:D68">
    <cfRule type="containsText" dxfId="13" priority="68" operator="containsText" text="Muy Alta">
      <formula>NOT(ISERROR(SEARCH("Muy Alta",D59)))</formula>
    </cfRule>
    <cfRule type="containsText" dxfId="12" priority="69" operator="containsText" text="Alta">
      <formula>NOT(ISERROR(SEARCH("Alta",D59)))</formula>
    </cfRule>
    <cfRule type="containsText" dxfId="11" priority="70" operator="containsText" text="Baja">
      <formula>NOT(ISERROR(SEARCH("Baja",D59)))</formula>
    </cfRule>
    <cfRule type="containsText" dxfId="10" priority="71" operator="containsText" text="Muy Baja">
      <formula>NOT(ISERROR(SEARCH("Muy Baja",D59)))</formula>
    </cfRule>
    <cfRule type="containsText" dxfId="9" priority="73" operator="containsText" text="Media">
      <formula>NOT(ISERROR(SEARCH("Media",D59)))</formula>
    </cfRule>
  </conditionalFormatting>
  <conditionalFormatting sqref="E59:E68">
    <cfRule type="containsText" dxfId="8" priority="64" operator="containsText" text="Catastrófico">
      <formula>NOT(ISERROR(SEARCH("Catastrófico",E59)))</formula>
    </cfRule>
    <cfRule type="containsText" dxfId="7" priority="65" operator="containsText" text="Mayor">
      <formula>NOT(ISERROR(SEARCH("Mayor",E59)))</formula>
    </cfRule>
    <cfRule type="containsText" dxfId="6" priority="66" operator="containsText" text="Menor">
      <formula>NOT(ISERROR(SEARCH("Menor",E59)))</formula>
    </cfRule>
    <cfRule type="containsText" dxfId="5" priority="67" operator="containsText" text="Leve">
      <formula>NOT(ISERROR(SEARCH("Leve",E59)))</formula>
    </cfRule>
  </conditionalFormatting>
  <conditionalFormatting sqref="E59:F68">
    <cfRule type="containsText" dxfId="4"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3" priority="74" operator="containsText" text="Bajo">
      <formula>NOT(ISERROR(SEARCH("Bajo",F59)))</formula>
    </cfRule>
    <cfRule type="containsText" dxfId="2" priority="75" operator="containsText" text="Moderado">
      <formula>NOT(ISERROR(SEARCH("Moderado",F59)))</formula>
    </cfRule>
    <cfRule type="containsText" dxfId="1" priority="76" operator="containsText" text="Alto">
      <formula>NOT(ISERROR(SEARCH("Alto",F59)))</formula>
    </cfRule>
    <cfRule type="containsText" dxfId="0" priority="77" operator="containsText" text="Extremo">
      <formula>NOT(ISERROR(SEARCH("Extremo",F59)))</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7" xr:uid="{00000000-0002-0000-0C00-000000000000}"/>
    <dataValidation allowBlank="1" showInputMessage="1" showErrorMessage="1" prompt="Describir las actividades que se van a desarrollar para el proyecto" sqref="H6" xr:uid="{00000000-0002-0000-0C00-000001000000}"/>
    <dataValidation allowBlank="1" showInputMessage="1" showErrorMessage="1" prompt="Seleccionar si el responsable es el responsable de las acciones es el nivel central" sqref="I6:I7" xr:uid="{00000000-0002-0000-0C00-000002000000}"/>
    <dataValidation allowBlank="1" showInputMessage="1" showErrorMessage="1" prompt="seleccionar si el responsable de ejecutar las acciones es el nivel central" sqref="J7" xr:uid="{00000000-0002-0000-0C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C00-000004000000}">
          <x14:formula1>
            <xm:f>'9- Matriz de Calor '!$S$8:$S$11</xm:f>
          </x14:formula1>
          <xm:sqref>G9:G68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6322A8-D5FB-4658-977B-FD2139A57BF5}">
  <dimension ref="A1:K39"/>
  <sheetViews>
    <sheetView workbookViewId="0">
      <selection activeCell="N22" sqref="N22"/>
    </sheetView>
  </sheetViews>
  <sheetFormatPr defaultColWidth="11.42578125" defaultRowHeight="15"/>
  <sheetData>
    <row r="1" spans="1:11">
      <c r="A1" s="1"/>
      <c r="B1" s="156"/>
      <c r="C1" s="156"/>
      <c r="D1" s="156"/>
      <c r="E1" s="156"/>
      <c r="F1" s="156"/>
      <c r="G1" s="156"/>
      <c r="H1" s="156"/>
      <c r="I1" s="156"/>
      <c r="J1" s="156"/>
      <c r="K1" s="1"/>
    </row>
    <row r="2" spans="1:11">
      <c r="A2" s="1"/>
      <c r="B2" s="290" t="s">
        <v>21</v>
      </c>
      <c r="C2" s="290"/>
      <c r="D2" s="290"/>
      <c r="E2" s="290"/>
      <c r="F2" s="290"/>
      <c r="G2" s="290"/>
      <c r="H2" s="290"/>
      <c r="I2" s="290"/>
      <c r="J2" s="290"/>
      <c r="K2" s="1"/>
    </row>
    <row r="3" spans="1:11" ht="15.75" thickBot="1">
      <c r="A3" s="1"/>
      <c r="B3" s="156"/>
      <c r="C3" s="156"/>
      <c r="D3" s="156"/>
      <c r="E3" s="156"/>
      <c r="F3" s="156"/>
      <c r="G3" s="156"/>
      <c r="H3" s="156"/>
      <c r="I3" s="156"/>
      <c r="J3" s="156"/>
      <c r="K3" s="1"/>
    </row>
    <row r="4" spans="1:11">
      <c r="A4" s="1"/>
      <c r="B4" s="291" t="s">
        <v>22</v>
      </c>
      <c r="C4" s="292"/>
      <c r="D4" s="292"/>
      <c r="E4" s="292"/>
      <c r="F4" s="292"/>
      <c r="G4" s="292"/>
      <c r="H4" s="292"/>
      <c r="I4" s="292"/>
      <c r="J4" s="293"/>
      <c r="K4" s="1"/>
    </row>
    <row r="5" spans="1:11">
      <c r="A5" s="1"/>
      <c r="B5" s="294"/>
      <c r="C5" s="295"/>
      <c r="D5" s="295"/>
      <c r="E5" s="295"/>
      <c r="F5" s="295"/>
      <c r="G5" s="295"/>
      <c r="H5" s="295"/>
      <c r="I5" s="295"/>
      <c r="J5" s="296"/>
      <c r="K5" s="1"/>
    </row>
    <row r="6" spans="1:11">
      <c r="A6" s="1"/>
      <c r="B6" s="294"/>
      <c r="C6" s="295"/>
      <c r="D6" s="295"/>
      <c r="E6" s="295"/>
      <c r="F6" s="295"/>
      <c r="G6" s="295"/>
      <c r="H6" s="295"/>
      <c r="I6" s="295"/>
      <c r="J6" s="296"/>
      <c r="K6" s="1"/>
    </row>
    <row r="7" spans="1:11" ht="15.75" thickBot="1">
      <c r="A7" s="1"/>
      <c r="B7" s="297"/>
      <c r="C7" s="298"/>
      <c r="D7" s="298"/>
      <c r="E7" s="298"/>
      <c r="F7" s="298"/>
      <c r="G7" s="298"/>
      <c r="H7" s="298"/>
      <c r="I7" s="298"/>
      <c r="J7" s="299"/>
      <c r="K7" s="1"/>
    </row>
    <row r="8" spans="1:11" ht="15.75" thickBot="1">
      <c r="A8" s="1"/>
      <c r="B8" s="156"/>
      <c r="C8" s="156"/>
      <c r="D8" s="156"/>
      <c r="E8" s="156"/>
      <c r="F8" s="156"/>
      <c r="G8" s="156"/>
      <c r="H8" s="156"/>
      <c r="I8" s="156"/>
      <c r="J8" s="156"/>
      <c r="K8" s="1"/>
    </row>
    <row r="9" spans="1:11">
      <c r="A9" s="1"/>
      <c r="B9" s="291" t="s">
        <v>23</v>
      </c>
      <c r="C9" s="292"/>
      <c r="D9" s="292"/>
      <c r="E9" s="292"/>
      <c r="F9" s="292"/>
      <c r="G9" s="292"/>
      <c r="H9" s="292"/>
      <c r="I9" s="292"/>
      <c r="J9" s="293"/>
      <c r="K9" s="1"/>
    </row>
    <row r="10" spans="1:11">
      <c r="A10" s="1"/>
      <c r="B10" s="294"/>
      <c r="C10" s="295"/>
      <c r="D10" s="295"/>
      <c r="E10" s="295"/>
      <c r="F10" s="295"/>
      <c r="G10" s="295"/>
      <c r="H10" s="295"/>
      <c r="I10" s="295"/>
      <c r="J10" s="296"/>
      <c r="K10" s="1"/>
    </row>
    <row r="11" spans="1:11">
      <c r="A11" s="1"/>
      <c r="B11" s="294"/>
      <c r="C11" s="295"/>
      <c r="D11" s="295"/>
      <c r="E11" s="295"/>
      <c r="F11" s="295"/>
      <c r="G11" s="295"/>
      <c r="H11" s="295"/>
      <c r="I11" s="295"/>
      <c r="J11" s="296"/>
      <c r="K11" s="1"/>
    </row>
    <row r="12" spans="1:11">
      <c r="A12" s="1"/>
      <c r="B12" s="294"/>
      <c r="C12" s="295"/>
      <c r="D12" s="295"/>
      <c r="E12" s="295"/>
      <c r="F12" s="295"/>
      <c r="G12" s="295"/>
      <c r="H12" s="295"/>
      <c r="I12" s="295"/>
      <c r="J12" s="296"/>
      <c r="K12" s="1"/>
    </row>
    <row r="13" spans="1:11">
      <c r="A13" s="1"/>
      <c r="B13" s="294"/>
      <c r="C13" s="295"/>
      <c r="D13" s="295"/>
      <c r="E13" s="295"/>
      <c r="F13" s="295"/>
      <c r="G13" s="295"/>
      <c r="H13" s="295"/>
      <c r="I13" s="295"/>
      <c r="J13" s="296"/>
      <c r="K13" s="1"/>
    </row>
    <row r="14" spans="1:11">
      <c r="A14" s="1"/>
      <c r="B14" s="294"/>
      <c r="C14" s="295"/>
      <c r="D14" s="295"/>
      <c r="E14" s="295"/>
      <c r="F14" s="295"/>
      <c r="G14" s="295"/>
      <c r="H14" s="295"/>
      <c r="I14" s="295"/>
      <c r="J14" s="296"/>
      <c r="K14" s="1"/>
    </row>
    <row r="15" spans="1:11" ht="15.75" thickBot="1">
      <c r="A15" s="1"/>
      <c r="B15" s="297"/>
      <c r="C15" s="298"/>
      <c r="D15" s="298"/>
      <c r="E15" s="298"/>
      <c r="F15" s="298"/>
      <c r="G15" s="298"/>
      <c r="H15" s="298"/>
      <c r="I15" s="298"/>
      <c r="J15" s="299"/>
      <c r="K15" s="1"/>
    </row>
    <row r="16" spans="1:11" ht="15.75" thickBot="1">
      <c r="A16" s="1"/>
      <c r="B16" s="156"/>
      <c r="C16" s="156"/>
      <c r="D16" s="156"/>
      <c r="E16" s="156"/>
      <c r="F16" s="156"/>
      <c r="G16" s="156"/>
      <c r="H16" s="156"/>
      <c r="I16" s="156"/>
      <c r="J16" s="156"/>
      <c r="K16" s="1"/>
    </row>
    <row r="17" spans="1:11">
      <c r="A17" s="1"/>
      <c r="B17" s="291" t="s">
        <v>24</v>
      </c>
      <c r="C17" s="292"/>
      <c r="D17" s="292"/>
      <c r="E17" s="292"/>
      <c r="F17" s="292"/>
      <c r="G17" s="292"/>
      <c r="H17" s="292"/>
      <c r="I17" s="292"/>
      <c r="J17" s="293"/>
      <c r="K17" s="1"/>
    </row>
    <row r="18" spans="1:11">
      <c r="A18" s="1"/>
      <c r="B18" s="294"/>
      <c r="C18" s="295"/>
      <c r="D18" s="295"/>
      <c r="E18" s="295"/>
      <c r="F18" s="295"/>
      <c r="G18" s="295"/>
      <c r="H18" s="295"/>
      <c r="I18" s="295"/>
      <c r="J18" s="296"/>
      <c r="K18" s="1"/>
    </row>
    <row r="19" spans="1:11">
      <c r="A19" s="1"/>
      <c r="B19" s="294"/>
      <c r="C19" s="295"/>
      <c r="D19" s="295"/>
      <c r="E19" s="295"/>
      <c r="F19" s="295"/>
      <c r="G19" s="295"/>
      <c r="H19" s="295"/>
      <c r="I19" s="295"/>
      <c r="J19" s="296"/>
      <c r="K19" s="1"/>
    </row>
    <row r="20" spans="1:11" ht="15.75" thickBot="1">
      <c r="A20" s="1"/>
      <c r="B20" s="297"/>
      <c r="C20" s="298"/>
      <c r="D20" s="298"/>
      <c r="E20" s="298"/>
      <c r="F20" s="298"/>
      <c r="G20" s="298"/>
      <c r="H20" s="298"/>
      <c r="I20" s="298"/>
      <c r="J20" s="299"/>
      <c r="K20" s="1"/>
    </row>
    <row r="21" spans="1:11" ht="15.75" thickBot="1">
      <c r="A21" s="1"/>
      <c r="B21" s="156"/>
      <c r="C21" s="156"/>
      <c r="D21" s="156"/>
      <c r="E21" s="156"/>
      <c r="F21" s="156"/>
      <c r="G21" s="156"/>
      <c r="H21" s="156"/>
      <c r="I21" s="156"/>
      <c r="J21" s="156"/>
      <c r="K21" s="1"/>
    </row>
    <row r="22" spans="1:11">
      <c r="A22" s="1"/>
      <c r="B22" s="291" t="s">
        <v>25</v>
      </c>
      <c r="C22" s="292"/>
      <c r="D22" s="292"/>
      <c r="E22" s="292"/>
      <c r="F22" s="292"/>
      <c r="G22" s="292"/>
      <c r="H22" s="292"/>
      <c r="I22" s="292"/>
      <c r="J22" s="293"/>
      <c r="K22" s="1"/>
    </row>
    <row r="23" spans="1:11">
      <c r="A23" s="1"/>
      <c r="B23" s="294"/>
      <c r="C23" s="295"/>
      <c r="D23" s="295"/>
      <c r="E23" s="295"/>
      <c r="F23" s="295"/>
      <c r="G23" s="295"/>
      <c r="H23" s="295"/>
      <c r="I23" s="295"/>
      <c r="J23" s="296"/>
      <c r="K23" s="1"/>
    </row>
    <row r="24" spans="1:11">
      <c r="A24" s="1"/>
      <c r="B24" s="294"/>
      <c r="C24" s="295"/>
      <c r="D24" s="295"/>
      <c r="E24" s="295"/>
      <c r="F24" s="295"/>
      <c r="G24" s="295"/>
      <c r="H24" s="295"/>
      <c r="I24" s="295"/>
      <c r="J24" s="296"/>
      <c r="K24" s="1"/>
    </row>
    <row r="25" spans="1:11">
      <c r="A25" s="1"/>
      <c r="B25" s="294"/>
      <c r="C25" s="295"/>
      <c r="D25" s="295"/>
      <c r="E25" s="295"/>
      <c r="F25" s="295"/>
      <c r="G25" s="295"/>
      <c r="H25" s="295"/>
      <c r="I25" s="295"/>
      <c r="J25" s="296"/>
      <c r="K25" s="1"/>
    </row>
    <row r="26" spans="1:11">
      <c r="A26" s="1"/>
      <c r="B26" s="294"/>
      <c r="C26" s="295"/>
      <c r="D26" s="295"/>
      <c r="E26" s="295"/>
      <c r="F26" s="295"/>
      <c r="G26" s="295"/>
      <c r="H26" s="295"/>
      <c r="I26" s="295"/>
      <c r="J26" s="296"/>
      <c r="K26" s="1"/>
    </row>
    <row r="27" spans="1:11">
      <c r="A27" s="1"/>
      <c r="B27" s="294"/>
      <c r="C27" s="295"/>
      <c r="D27" s="295"/>
      <c r="E27" s="295"/>
      <c r="F27" s="295"/>
      <c r="G27" s="295"/>
      <c r="H27" s="295"/>
      <c r="I27" s="295"/>
      <c r="J27" s="296"/>
      <c r="K27" s="1"/>
    </row>
    <row r="28" spans="1:11">
      <c r="A28" s="1"/>
      <c r="B28" s="294"/>
      <c r="C28" s="295"/>
      <c r="D28" s="295"/>
      <c r="E28" s="295"/>
      <c r="F28" s="295"/>
      <c r="G28" s="295"/>
      <c r="H28" s="295"/>
      <c r="I28" s="295"/>
      <c r="J28" s="296"/>
      <c r="K28" s="1"/>
    </row>
    <row r="29" spans="1:11">
      <c r="A29" s="1"/>
      <c r="B29" s="294"/>
      <c r="C29" s="295"/>
      <c r="D29" s="295"/>
      <c r="E29" s="295"/>
      <c r="F29" s="295"/>
      <c r="G29" s="295"/>
      <c r="H29" s="295"/>
      <c r="I29" s="295"/>
      <c r="J29" s="296"/>
      <c r="K29" s="1"/>
    </row>
    <row r="30" spans="1:11" ht="15.75" thickBot="1">
      <c r="A30" s="1"/>
      <c r="B30" s="297"/>
      <c r="C30" s="298"/>
      <c r="D30" s="298"/>
      <c r="E30" s="298"/>
      <c r="F30" s="298"/>
      <c r="G30" s="298"/>
      <c r="H30" s="298"/>
      <c r="I30" s="298"/>
      <c r="J30" s="299"/>
      <c r="K30" s="1"/>
    </row>
    <row r="31" spans="1:11">
      <c r="A31" s="1"/>
      <c r="B31" s="156"/>
      <c r="C31" s="156"/>
      <c r="D31" s="156"/>
      <c r="E31" s="156"/>
      <c r="F31" s="156"/>
      <c r="G31" s="156"/>
      <c r="H31" s="156"/>
      <c r="I31" s="156"/>
      <c r="J31" s="156"/>
      <c r="K31" s="1"/>
    </row>
    <row r="32" spans="1:11">
      <c r="B32" s="147"/>
      <c r="C32" s="147"/>
      <c r="D32" s="147"/>
      <c r="E32" s="147"/>
      <c r="F32" s="147"/>
      <c r="G32" s="147"/>
      <c r="H32" s="147"/>
      <c r="I32" s="147"/>
      <c r="J32" s="147"/>
    </row>
    <row r="33" spans="2:10">
      <c r="B33" s="147"/>
      <c r="C33" s="147"/>
      <c r="D33" s="147"/>
      <c r="E33" s="147"/>
      <c r="F33" s="147"/>
      <c r="G33" s="147"/>
      <c r="H33" s="147"/>
      <c r="I33" s="147"/>
      <c r="J33" s="147"/>
    </row>
    <row r="34" spans="2:10">
      <c r="B34" s="147"/>
      <c r="C34" s="147"/>
      <c r="D34" s="147"/>
      <c r="E34" s="147"/>
      <c r="F34" s="147"/>
      <c r="G34" s="147"/>
      <c r="H34" s="147"/>
      <c r="I34" s="147"/>
      <c r="J34" s="147"/>
    </row>
    <row r="35" spans="2:10">
      <c r="B35" s="147"/>
      <c r="C35" s="147"/>
      <c r="D35" s="147"/>
      <c r="E35" s="147"/>
      <c r="F35" s="147"/>
      <c r="G35" s="147"/>
      <c r="H35" s="147"/>
      <c r="I35" s="147"/>
      <c r="J35" s="147"/>
    </row>
    <row r="36" spans="2:10">
      <c r="B36" s="147"/>
      <c r="C36" s="147"/>
      <c r="D36" s="147"/>
      <c r="E36" s="147"/>
      <c r="F36" s="147"/>
      <c r="G36" s="147"/>
      <c r="H36" s="147"/>
      <c r="I36" s="147"/>
      <c r="J36" s="147"/>
    </row>
    <row r="37" spans="2:10">
      <c r="B37" s="147"/>
      <c r="C37" s="147"/>
      <c r="D37" s="147"/>
      <c r="E37" s="147"/>
      <c r="F37" s="147"/>
      <c r="G37" s="147"/>
      <c r="H37" s="147"/>
      <c r="I37" s="147"/>
      <c r="J37" s="147"/>
    </row>
    <row r="38" spans="2:10">
      <c r="B38" s="147"/>
      <c r="C38" s="147"/>
      <c r="D38" s="147"/>
      <c r="E38" s="147"/>
      <c r="F38" s="147"/>
      <c r="G38" s="147"/>
      <c r="H38" s="147"/>
      <c r="I38" s="147"/>
      <c r="J38" s="147"/>
    </row>
    <row r="39" spans="2:10">
      <c r="B39" s="147"/>
      <c r="C39" s="147"/>
      <c r="D39" s="147"/>
      <c r="E39" s="147"/>
      <c r="F39" s="147"/>
      <c r="G39" s="147"/>
      <c r="H39" s="147"/>
      <c r="I39" s="147"/>
      <c r="J39" s="147"/>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59999389629810485"/>
    <pageSetUpPr fitToPage="1"/>
  </sheetPr>
  <dimension ref="A1:J82"/>
  <sheetViews>
    <sheetView showGridLines="0" topLeftCell="A9" zoomScale="94" zoomScaleNormal="94" workbookViewId="0">
      <selection activeCell="E2" sqref="E2"/>
    </sheetView>
  </sheetViews>
  <sheetFormatPr defaultColWidth="10.42578125" defaultRowHeight="14.25"/>
  <cols>
    <col min="1" max="1" width="53.28515625" style="232" customWidth="1"/>
    <col min="2" max="2" width="15.42578125" style="233" customWidth="1"/>
    <col min="3" max="3" width="72.140625" style="200" customWidth="1"/>
    <col min="4" max="4" width="24.140625" style="233" customWidth="1"/>
    <col min="5" max="5" width="55.85546875" style="200" customWidth="1"/>
    <col min="6" max="6" width="4.7109375" style="200" customWidth="1"/>
    <col min="7" max="16384" width="10.42578125" style="200"/>
  </cols>
  <sheetData>
    <row r="1" spans="1:8" ht="80.099999999999994" customHeight="1">
      <c r="A1" s="198"/>
      <c r="B1" s="305" t="s">
        <v>26</v>
      </c>
      <c r="C1" s="305"/>
      <c r="D1" s="305"/>
      <c r="E1" s="198"/>
      <c r="F1" s="199"/>
      <c r="G1" s="199"/>
      <c r="H1" s="199"/>
    </row>
    <row r="2" spans="1:8" ht="54.75" customHeight="1">
      <c r="A2" s="201" t="s">
        <v>27</v>
      </c>
      <c r="B2" s="306" t="s">
        <v>7</v>
      </c>
      <c r="C2" s="307"/>
      <c r="D2" s="202" t="s">
        <v>28</v>
      </c>
      <c r="E2" s="203" t="s">
        <v>5</v>
      </c>
    </row>
    <row r="3" spans="1:8" ht="16.7" customHeight="1">
      <c r="A3" s="204"/>
      <c r="B3" s="205"/>
      <c r="C3" s="205"/>
      <c r="D3" s="206"/>
      <c r="E3" s="205"/>
    </row>
    <row r="4" spans="1:8" ht="54.75" customHeight="1">
      <c r="A4" s="201" t="s">
        <v>29</v>
      </c>
      <c r="B4" s="308" t="s">
        <v>30</v>
      </c>
      <c r="C4" s="309"/>
      <c r="D4" s="309"/>
      <c r="E4" s="309"/>
    </row>
    <row r="5" spans="1:8" ht="13.35" customHeight="1">
      <c r="A5" s="207"/>
      <c r="B5" s="208"/>
      <c r="D5" s="206"/>
      <c r="E5" s="206"/>
    </row>
    <row r="6" spans="1:8" ht="21" customHeight="1">
      <c r="A6" s="310" t="s">
        <v>31</v>
      </c>
      <c r="B6" s="304" t="s">
        <v>32</v>
      </c>
      <c r="C6" s="304"/>
      <c r="D6" s="304" t="s">
        <v>33</v>
      </c>
      <c r="E6" s="304"/>
    </row>
    <row r="7" spans="1:8" ht="115.5" customHeight="1">
      <c r="A7" s="310"/>
      <c r="B7" s="311" t="s">
        <v>34</v>
      </c>
      <c r="C7" s="312"/>
      <c r="D7" s="313" t="s">
        <v>35</v>
      </c>
      <c r="E7" s="313"/>
    </row>
    <row r="8" spans="1:8" ht="21" customHeight="1">
      <c r="A8" s="207"/>
      <c r="B8" s="208"/>
      <c r="D8" s="206"/>
      <c r="E8" s="206"/>
    </row>
    <row r="9" spans="1:8" ht="20.100000000000001" customHeight="1">
      <c r="A9" s="300" t="s">
        <v>36</v>
      </c>
      <c r="B9" s="300"/>
      <c r="C9" s="300"/>
      <c r="D9" s="300"/>
      <c r="E9" s="300"/>
    </row>
    <row r="10" spans="1:8" ht="20.100000000000001" customHeight="1">
      <c r="A10" s="209" t="s">
        <v>37</v>
      </c>
      <c r="B10" s="209" t="s">
        <v>38</v>
      </c>
      <c r="C10" s="209" t="s">
        <v>39</v>
      </c>
      <c r="D10" s="209" t="s">
        <v>40</v>
      </c>
      <c r="E10" s="209" t="s">
        <v>41</v>
      </c>
    </row>
    <row r="11" spans="1:8" s="213" customFormat="1" ht="118.5" customHeight="1">
      <c r="A11" s="301" t="s">
        <v>42</v>
      </c>
      <c r="B11" s="210">
        <v>1</v>
      </c>
      <c r="C11" s="211" t="s">
        <v>43</v>
      </c>
      <c r="D11" s="212">
        <v>1</v>
      </c>
      <c r="E11" s="211" t="s">
        <v>44</v>
      </c>
    </row>
    <row r="12" spans="1:8" s="213" customFormat="1" ht="113.25" customHeight="1">
      <c r="A12" s="301"/>
      <c r="B12" s="210">
        <v>2</v>
      </c>
      <c r="C12" s="211" t="s">
        <v>45</v>
      </c>
      <c r="D12" s="212"/>
      <c r="E12" s="211"/>
    </row>
    <row r="13" spans="1:8" ht="80.099999999999994" customHeight="1">
      <c r="A13" s="302" t="s">
        <v>46</v>
      </c>
      <c r="B13" s="214">
        <v>3</v>
      </c>
      <c r="C13" s="215" t="s">
        <v>47</v>
      </c>
      <c r="D13" s="214">
        <v>2</v>
      </c>
      <c r="E13" s="215" t="s">
        <v>48</v>
      </c>
    </row>
    <row r="14" spans="1:8" ht="80.099999999999994" customHeight="1">
      <c r="A14" s="302"/>
      <c r="B14" s="214">
        <v>4</v>
      </c>
      <c r="C14" s="215" t="s">
        <v>49</v>
      </c>
      <c r="D14" s="214"/>
      <c r="E14" s="215"/>
    </row>
    <row r="15" spans="1:8" ht="80.099999999999994" customHeight="1">
      <c r="A15" s="302"/>
      <c r="B15" s="214">
        <v>5</v>
      </c>
      <c r="C15" s="215" t="s">
        <v>50</v>
      </c>
      <c r="D15" s="214"/>
      <c r="E15" s="215"/>
    </row>
    <row r="16" spans="1:8" ht="80.099999999999994" customHeight="1">
      <c r="A16" s="303" t="s">
        <v>51</v>
      </c>
      <c r="B16" s="214">
        <v>6</v>
      </c>
      <c r="C16" s="215" t="s">
        <v>52</v>
      </c>
      <c r="D16" s="214">
        <v>3</v>
      </c>
      <c r="E16" s="211" t="s">
        <v>53</v>
      </c>
    </row>
    <row r="17" spans="1:10" ht="80.099999999999994" customHeight="1">
      <c r="A17" s="303"/>
      <c r="B17" s="214">
        <v>7</v>
      </c>
      <c r="C17" s="215" t="s">
        <v>54</v>
      </c>
      <c r="D17" s="214">
        <v>4</v>
      </c>
      <c r="E17" s="211" t="s">
        <v>55</v>
      </c>
    </row>
    <row r="18" spans="1:10" ht="80.099999999999994" customHeight="1">
      <c r="A18" s="303"/>
      <c r="B18" s="214">
        <v>8</v>
      </c>
      <c r="C18" s="215" t="s">
        <v>56</v>
      </c>
      <c r="D18" s="214"/>
      <c r="E18" s="216"/>
    </row>
    <row r="19" spans="1:10" ht="80.099999999999994" customHeight="1">
      <c r="A19" s="303"/>
      <c r="B19" s="214">
        <v>9</v>
      </c>
      <c r="C19" s="215" t="s">
        <v>57</v>
      </c>
      <c r="D19" s="214"/>
      <c r="E19" s="215"/>
    </row>
    <row r="20" spans="1:10" ht="80.099999999999994" customHeight="1">
      <c r="A20" s="303"/>
      <c r="B20" s="214">
        <v>10</v>
      </c>
      <c r="C20" s="215" t="s">
        <v>58</v>
      </c>
      <c r="D20" s="214"/>
      <c r="E20" s="211"/>
      <c r="J20" s="217"/>
    </row>
    <row r="21" spans="1:10" ht="80.099999999999994" customHeight="1">
      <c r="A21" s="303"/>
      <c r="B21" s="214">
        <v>11</v>
      </c>
      <c r="C21" s="215" t="s">
        <v>59</v>
      </c>
      <c r="D21" s="214"/>
      <c r="E21" s="215"/>
      <c r="J21" s="217"/>
    </row>
    <row r="22" spans="1:10" ht="80.099999999999994" customHeight="1">
      <c r="A22" s="303"/>
      <c r="B22" s="214">
        <v>12</v>
      </c>
      <c r="C22" s="215" t="s">
        <v>60</v>
      </c>
      <c r="D22" s="214"/>
      <c r="E22" s="215"/>
      <c r="J22" s="217"/>
    </row>
    <row r="23" spans="1:10" ht="80.099999999999994" customHeight="1">
      <c r="A23" s="303" t="s">
        <v>61</v>
      </c>
      <c r="B23" s="214">
        <v>13</v>
      </c>
      <c r="C23" s="211" t="s">
        <v>62</v>
      </c>
      <c r="D23" s="210">
        <v>5</v>
      </c>
      <c r="E23" s="211" t="s">
        <v>63</v>
      </c>
    </row>
    <row r="24" spans="1:10" ht="80.099999999999994" customHeight="1">
      <c r="A24" s="303"/>
      <c r="B24" s="214">
        <v>14</v>
      </c>
      <c r="C24" s="211" t="s">
        <v>64</v>
      </c>
      <c r="D24" s="210">
        <v>6</v>
      </c>
      <c r="E24" s="211" t="s">
        <v>65</v>
      </c>
    </row>
    <row r="25" spans="1:10" ht="80.099999999999994" customHeight="1">
      <c r="A25" s="303"/>
      <c r="B25" s="214">
        <v>15</v>
      </c>
      <c r="C25" s="211" t="s">
        <v>66</v>
      </c>
      <c r="D25" s="210">
        <v>7</v>
      </c>
      <c r="E25" s="211" t="s">
        <v>67</v>
      </c>
    </row>
    <row r="26" spans="1:10" ht="80.099999999999994" customHeight="1">
      <c r="A26" s="303"/>
      <c r="B26" s="214">
        <v>16</v>
      </c>
      <c r="C26" s="211" t="s">
        <v>68</v>
      </c>
      <c r="D26" s="210"/>
      <c r="E26" s="211"/>
    </row>
    <row r="27" spans="1:10" ht="174.6" customHeight="1">
      <c r="A27" s="218" t="s">
        <v>69</v>
      </c>
      <c r="B27" s="214">
        <v>17</v>
      </c>
      <c r="C27" s="211" t="s">
        <v>70</v>
      </c>
      <c r="D27" s="210">
        <v>8</v>
      </c>
      <c r="E27" s="211" t="s">
        <v>71</v>
      </c>
    </row>
    <row r="28" spans="1:10" ht="48.75" customHeight="1">
      <c r="A28" s="303" t="s">
        <v>72</v>
      </c>
      <c r="B28" s="214">
        <v>18</v>
      </c>
      <c r="C28" s="219" t="s">
        <v>73</v>
      </c>
      <c r="D28" s="214"/>
      <c r="E28" s="215"/>
    </row>
    <row r="29" spans="1:10" ht="87" customHeight="1">
      <c r="A29" s="303"/>
      <c r="B29" s="214">
        <v>19</v>
      </c>
      <c r="C29" s="219" t="s">
        <v>74</v>
      </c>
      <c r="D29" s="214"/>
      <c r="E29" s="215"/>
    </row>
    <row r="30" spans="1:10" ht="20.100000000000001" customHeight="1">
      <c r="A30" s="300" t="s">
        <v>75</v>
      </c>
      <c r="B30" s="300"/>
      <c r="C30" s="300"/>
      <c r="D30" s="300"/>
      <c r="E30" s="300"/>
    </row>
    <row r="31" spans="1:10" ht="20.100000000000001" customHeight="1">
      <c r="A31" s="209" t="s">
        <v>37</v>
      </c>
      <c r="B31" s="209" t="s">
        <v>38</v>
      </c>
      <c r="C31" s="209" t="s">
        <v>76</v>
      </c>
      <c r="D31" s="209" t="s">
        <v>40</v>
      </c>
      <c r="E31" s="209" t="s">
        <v>77</v>
      </c>
    </row>
    <row r="32" spans="1:10" ht="98.45" customHeight="1">
      <c r="A32" s="303" t="s">
        <v>78</v>
      </c>
      <c r="B32" s="210">
        <v>1</v>
      </c>
      <c r="C32" s="211" t="s">
        <v>79</v>
      </c>
      <c r="D32" s="210">
        <v>1</v>
      </c>
      <c r="E32" s="211" t="s">
        <v>80</v>
      </c>
    </row>
    <row r="33" spans="1:5" ht="81" customHeight="1">
      <c r="A33" s="303"/>
      <c r="B33" s="210">
        <v>2</v>
      </c>
      <c r="C33" s="211" t="s">
        <v>81</v>
      </c>
      <c r="D33" s="210">
        <v>2</v>
      </c>
      <c r="E33" s="211" t="s">
        <v>82</v>
      </c>
    </row>
    <row r="34" spans="1:5" ht="92.1" customHeight="1">
      <c r="A34" s="303"/>
      <c r="B34" s="210"/>
      <c r="C34" s="211"/>
      <c r="D34" s="210">
        <v>3</v>
      </c>
      <c r="E34" s="211" t="s">
        <v>83</v>
      </c>
    </row>
    <row r="35" spans="1:5" ht="68.25" customHeight="1">
      <c r="A35" s="303"/>
      <c r="B35" s="210"/>
      <c r="C35" s="211"/>
      <c r="D35" s="210">
        <v>4</v>
      </c>
      <c r="E35" s="211" t="s">
        <v>84</v>
      </c>
    </row>
    <row r="36" spans="1:5" ht="68.25" customHeight="1">
      <c r="A36" s="303"/>
      <c r="B36" s="210"/>
      <c r="C36" s="213"/>
      <c r="D36" s="210">
        <v>5</v>
      </c>
      <c r="E36" s="211" t="s">
        <v>85</v>
      </c>
    </row>
    <row r="37" spans="1:5" ht="41.45" customHeight="1">
      <c r="A37" s="303"/>
      <c r="B37" s="210"/>
      <c r="C37" s="219"/>
      <c r="D37" s="210">
        <v>6</v>
      </c>
      <c r="E37" s="211" t="s">
        <v>86</v>
      </c>
    </row>
    <row r="38" spans="1:5" ht="49.5" customHeight="1">
      <c r="A38" s="303"/>
      <c r="B38" s="210"/>
      <c r="C38" s="219"/>
      <c r="D38" s="210">
        <v>7</v>
      </c>
      <c r="E38" s="219" t="s">
        <v>87</v>
      </c>
    </row>
    <row r="39" spans="1:5" ht="49.5" customHeight="1">
      <c r="A39" s="303" t="s">
        <v>88</v>
      </c>
      <c r="B39" s="210">
        <v>3</v>
      </c>
      <c r="C39" s="219" t="s">
        <v>89</v>
      </c>
      <c r="D39" s="210">
        <v>8</v>
      </c>
      <c r="E39" s="219" t="s">
        <v>90</v>
      </c>
    </row>
    <row r="40" spans="1:5" ht="49.5" customHeight="1">
      <c r="A40" s="303"/>
      <c r="B40" s="210"/>
      <c r="C40" s="219"/>
      <c r="D40" s="210">
        <v>9</v>
      </c>
      <c r="E40" s="219" t="s">
        <v>91</v>
      </c>
    </row>
    <row r="41" spans="1:5" s="220" customFormat="1" ht="68.25" customHeight="1">
      <c r="A41" s="303"/>
      <c r="B41" s="210"/>
      <c r="C41" s="219"/>
      <c r="D41" s="210">
        <v>10</v>
      </c>
      <c r="E41" s="219" t="s">
        <v>92</v>
      </c>
    </row>
    <row r="42" spans="1:5" s="220" customFormat="1" ht="78.75" customHeight="1">
      <c r="A42" s="303"/>
      <c r="B42" s="210"/>
      <c r="C42" s="221"/>
      <c r="D42" s="210">
        <v>11</v>
      </c>
      <c r="E42" s="219" t="s">
        <v>93</v>
      </c>
    </row>
    <row r="43" spans="1:5" s="220" customFormat="1" ht="42.75">
      <c r="A43" s="303" t="s">
        <v>94</v>
      </c>
      <c r="B43" s="210">
        <v>4</v>
      </c>
      <c r="C43" s="211" t="s">
        <v>95</v>
      </c>
      <c r="D43" s="210">
        <v>12</v>
      </c>
      <c r="E43" s="222" t="s">
        <v>96</v>
      </c>
    </row>
    <row r="44" spans="1:5" s="220" customFormat="1" ht="55.5" customHeight="1">
      <c r="A44" s="303"/>
      <c r="B44" s="210">
        <v>5</v>
      </c>
      <c r="C44" s="211" t="s">
        <v>97</v>
      </c>
      <c r="D44" s="210"/>
      <c r="E44" s="211"/>
    </row>
    <row r="45" spans="1:5" s="220" customFormat="1" ht="42.75">
      <c r="A45" s="303"/>
      <c r="B45" s="210">
        <v>6</v>
      </c>
      <c r="C45" s="211" t="s">
        <v>98</v>
      </c>
      <c r="D45" s="210">
        <v>13</v>
      </c>
      <c r="E45" s="211" t="s">
        <v>99</v>
      </c>
    </row>
    <row r="46" spans="1:5" s="220" customFormat="1" ht="61.5" customHeight="1">
      <c r="A46" s="303"/>
      <c r="B46" s="210">
        <v>7</v>
      </c>
      <c r="C46" s="211" t="s">
        <v>100</v>
      </c>
      <c r="D46" s="210">
        <v>14</v>
      </c>
      <c r="E46" s="211" t="s">
        <v>101</v>
      </c>
    </row>
    <row r="47" spans="1:5" ht="71.25" customHeight="1">
      <c r="A47" s="303"/>
      <c r="B47" s="210">
        <v>8</v>
      </c>
      <c r="C47" s="222" t="s">
        <v>102</v>
      </c>
      <c r="D47" s="210">
        <v>15</v>
      </c>
      <c r="E47" s="211" t="s">
        <v>103</v>
      </c>
    </row>
    <row r="48" spans="1:5" ht="105" customHeight="1">
      <c r="A48" s="303"/>
      <c r="B48" s="210">
        <v>9</v>
      </c>
      <c r="C48" s="211" t="s">
        <v>104</v>
      </c>
      <c r="D48" s="210">
        <v>16</v>
      </c>
      <c r="E48" s="211" t="s">
        <v>105</v>
      </c>
    </row>
    <row r="49" spans="1:5" ht="75.599999999999994" customHeight="1">
      <c r="A49" s="303" t="s">
        <v>106</v>
      </c>
      <c r="B49" s="210">
        <v>10</v>
      </c>
      <c r="C49" s="211" t="s">
        <v>107</v>
      </c>
      <c r="D49" s="210">
        <v>17</v>
      </c>
      <c r="E49" s="211" t="s">
        <v>108</v>
      </c>
    </row>
    <row r="50" spans="1:5" ht="62.45" customHeight="1">
      <c r="A50" s="303"/>
      <c r="B50" s="210">
        <v>11</v>
      </c>
      <c r="C50" s="211" t="s">
        <v>109</v>
      </c>
      <c r="D50" s="212">
        <v>18</v>
      </c>
      <c r="E50" s="211" t="s">
        <v>110</v>
      </c>
    </row>
    <row r="51" spans="1:5" ht="28.5">
      <c r="A51" s="303"/>
      <c r="B51" s="210">
        <v>12</v>
      </c>
      <c r="C51" s="211" t="s">
        <v>111</v>
      </c>
      <c r="D51" s="212">
        <v>19</v>
      </c>
      <c r="E51" s="211" t="s">
        <v>112</v>
      </c>
    </row>
    <row r="52" spans="1:5" ht="57">
      <c r="A52" s="303" t="s">
        <v>113</v>
      </c>
      <c r="B52" s="210">
        <v>13</v>
      </c>
      <c r="C52" s="211" t="s">
        <v>114</v>
      </c>
      <c r="D52" s="212">
        <v>20</v>
      </c>
      <c r="E52" s="222" t="s">
        <v>115</v>
      </c>
    </row>
    <row r="53" spans="1:5" ht="28.5">
      <c r="A53" s="303"/>
      <c r="B53" s="210">
        <v>14</v>
      </c>
      <c r="C53" s="211" t="s">
        <v>116</v>
      </c>
      <c r="D53" s="212">
        <v>21</v>
      </c>
      <c r="E53" s="222" t="s">
        <v>117</v>
      </c>
    </row>
    <row r="54" spans="1:5" ht="71.25">
      <c r="A54" s="303"/>
      <c r="B54" s="210">
        <v>15</v>
      </c>
      <c r="C54" s="211" t="s">
        <v>118</v>
      </c>
      <c r="D54" s="212"/>
      <c r="E54" s="222"/>
    </row>
    <row r="55" spans="1:5" ht="28.5">
      <c r="A55" s="303"/>
      <c r="B55" s="210">
        <v>16</v>
      </c>
      <c r="C55" s="211" t="s">
        <v>119</v>
      </c>
      <c r="D55" s="212"/>
      <c r="E55" s="222"/>
    </row>
    <row r="56" spans="1:5">
      <c r="A56" s="303"/>
      <c r="B56" s="210">
        <v>17</v>
      </c>
      <c r="C56" s="211" t="s">
        <v>120</v>
      </c>
      <c r="D56" s="212"/>
      <c r="E56" s="222"/>
    </row>
    <row r="57" spans="1:5" ht="28.5">
      <c r="A57" s="303"/>
      <c r="B57" s="210">
        <v>18</v>
      </c>
      <c r="C57" s="211" t="s">
        <v>121</v>
      </c>
      <c r="D57" s="212"/>
      <c r="E57" s="222"/>
    </row>
    <row r="58" spans="1:5">
      <c r="A58" s="303"/>
      <c r="B58" s="210">
        <v>19</v>
      </c>
      <c r="C58" s="211" t="s">
        <v>122</v>
      </c>
      <c r="D58" s="212"/>
      <c r="E58" s="222"/>
    </row>
    <row r="59" spans="1:5" ht="28.5">
      <c r="A59" s="303"/>
      <c r="B59" s="210">
        <v>20</v>
      </c>
      <c r="C59" s="211" t="s">
        <v>123</v>
      </c>
      <c r="D59" s="212"/>
      <c r="E59" s="222"/>
    </row>
    <row r="60" spans="1:5" ht="28.5">
      <c r="A60" s="303"/>
      <c r="B60" s="210">
        <v>21</v>
      </c>
      <c r="C60" s="211" t="s">
        <v>124</v>
      </c>
      <c r="D60" s="212"/>
      <c r="E60" s="222"/>
    </row>
    <row r="61" spans="1:5">
      <c r="A61" s="303"/>
      <c r="B61" s="210">
        <v>22</v>
      </c>
      <c r="C61" s="211" t="s">
        <v>125</v>
      </c>
      <c r="D61" s="212"/>
      <c r="E61" s="223"/>
    </row>
    <row r="62" spans="1:5" ht="42.75">
      <c r="A62" s="303" t="s">
        <v>126</v>
      </c>
      <c r="B62" s="210">
        <v>23</v>
      </c>
      <c r="C62" s="211" t="s">
        <v>127</v>
      </c>
      <c r="D62" s="212">
        <v>22</v>
      </c>
      <c r="E62" s="222" t="s">
        <v>128</v>
      </c>
    </row>
    <row r="63" spans="1:5" ht="42.75">
      <c r="A63" s="303"/>
      <c r="B63" s="210">
        <v>24</v>
      </c>
      <c r="C63" s="211" t="s">
        <v>129</v>
      </c>
      <c r="D63" s="212">
        <v>23</v>
      </c>
      <c r="E63" s="211" t="s">
        <v>130</v>
      </c>
    </row>
    <row r="64" spans="1:5">
      <c r="A64" s="303"/>
      <c r="B64" s="210">
        <v>25</v>
      </c>
      <c r="C64" s="211" t="s">
        <v>131</v>
      </c>
      <c r="D64" s="212"/>
      <c r="E64" s="222"/>
    </row>
    <row r="65" spans="1:10" ht="42.75">
      <c r="A65" s="314" t="s">
        <v>132</v>
      </c>
      <c r="B65" s="210">
        <v>26</v>
      </c>
      <c r="C65" s="211" t="s">
        <v>133</v>
      </c>
      <c r="D65" s="212">
        <v>24</v>
      </c>
      <c r="E65" s="222" t="s">
        <v>134</v>
      </c>
    </row>
    <row r="66" spans="1:10" ht="45" customHeight="1">
      <c r="A66" s="316"/>
      <c r="B66" s="210"/>
      <c r="C66" s="211"/>
      <c r="D66" s="212"/>
      <c r="E66" s="212"/>
    </row>
    <row r="67" spans="1:10" ht="77.099999999999994" customHeight="1">
      <c r="A67" s="303" t="s">
        <v>135</v>
      </c>
      <c r="B67" s="210">
        <v>27</v>
      </c>
      <c r="C67" s="211" t="s">
        <v>136</v>
      </c>
      <c r="D67" s="212">
        <v>25</v>
      </c>
      <c r="E67" s="211" t="s">
        <v>137</v>
      </c>
    </row>
    <row r="68" spans="1:10" ht="15.95" customHeight="1">
      <c r="A68" s="303"/>
      <c r="B68" s="210"/>
      <c r="C68" s="211"/>
      <c r="D68" s="212">
        <v>26</v>
      </c>
      <c r="E68" s="211" t="s">
        <v>138</v>
      </c>
    </row>
    <row r="69" spans="1:10" ht="50.1" customHeight="1">
      <c r="A69" s="303" t="s">
        <v>139</v>
      </c>
      <c r="B69" s="210">
        <v>28</v>
      </c>
      <c r="C69" s="222" t="s">
        <v>140</v>
      </c>
      <c r="D69" s="212">
        <v>27</v>
      </c>
      <c r="E69" s="222" t="s">
        <v>141</v>
      </c>
    </row>
    <row r="70" spans="1:10" ht="50.1" customHeight="1">
      <c r="A70" s="303"/>
      <c r="B70" s="210">
        <v>29</v>
      </c>
      <c r="C70" s="222" t="s">
        <v>142</v>
      </c>
      <c r="D70" s="212">
        <v>28</v>
      </c>
      <c r="E70" s="222" t="s">
        <v>143</v>
      </c>
    </row>
    <row r="71" spans="1:10" ht="50.1" customHeight="1">
      <c r="A71" s="303"/>
      <c r="B71" s="210"/>
      <c r="C71" s="213"/>
      <c r="D71" s="212">
        <v>29</v>
      </c>
      <c r="E71" s="222" t="s">
        <v>144</v>
      </c>
    </row>
    <row r="72" spans="1:10" ht="50.1" customHeight="1">
      <c r="A72" s="303"/>
      <c r="B72" s="210"/>
      <c r="C72" s="224"/>
      <c r="D72" s="212">
        <v>30</v>
      </c>
      <c r="E72" s="222" t="s">
        <v>145</v>
      </c>
    </row>
    <row r="73" spans="1:10" ht="50.1" customHeight="1">
      <c r="A73" s="303"/>
      <c r="B73" s="210"/>
      <c r="C73" s="222"/>
      <c r="D73" s="212">
        <v>31</v>
      </c>
      <c r="E73" s="222" t="s">
        <v>146</v>
      </c>
    </row>
    <row r="74" spans="1:10" ht="50.1" customHeight="1">
      <c r="A74" s="303"/>
      <c r="B74" s="210"/>
      <c r="C74" s="222"/>
      <c r="D74" s="212">
        <v>32</v>
      </c>
      <c r="E74" s="222" t="s">
        <v>147</v>
      </c>
    </row>
    <row r="75" spans="1:10" ht="50.1" customHeight="1">
      <c r="A75" s="303"/>
      <c r="B75" s="210"/>
      <c r="C75" s="222"/>
      <c r="D75" s="212">
        <v>33</v>
      </c>
      <c r="E75" s="224" t="s">
        <v>148</v>
      </c>
    </row>
    <row r="76" spans="1:10" ht="39.950000000000003" customHeight="1">
      <c r="A76" s="303"/>
      <c r="B76" s="210"/>
      <c r="C76" s="212"/>
      <c r="D76" s="212">
        <v>34</v>
      </c>
      <c r="E76" s="222" t="s">
        <v>149</v>
      </c>
    </row>
    <row r="77" spans="1:10" ht="39.950000000000003" customHeight="1">
      <c r="A77" s="314" t="s">
        <v>150</v>
      </c>
      <c r="B77" s="210">
        <v>30</v>
      </c>
      <c r="C77" s="211" t="s">
        <v>151</v>
      </c>
      <c r="D77" s="212">
        <v>35</v>
      </c>
      <c r="E77" s="211" t="s">
        <v>152</v>
      </c>
    </row>
    <row r="78" spans="1:10" ht="72" customHeight="1">
      <c r="A78" s="315"/>
      <c r="B78" s="210">
        <v>31</v>
      </c>
      <c r="C78" s="211" t="s">
        <v>153</v>
      </c>
      <c r="D78" s="212">
        <v>36</v>
      </c>
      <c r="E78" s="211" t="s">
        <v>154</v>
      </c>
    </row>
    <row r="79" spans="1:10" ht="72" customHeight="1">
      <c r="A79" s="315"/>
      <c r="B79" s="210">
        <v>32</v>
      </c>
      <c r="C79" s="211" t="s">
        <v>155</v>
      </c>
      <c r="D79" s="225">
        <v>37</v>
      </c>
      <c r="E79" s="211" t="s">
        <v>156</v>
      </c>
    </row>
    <row r="80" spans="1:10" ht="72" customHeight="1">
      <c r="A80" s="315"/>
      <c r="B80" s="210">
        <v>33</v>
      </c>
      <c r="C80" s="211" t="s">
        <v>157</v>
      </c>
      <c r="D80" s="225">
        <v>38</v>
      </c>
      <c r="E80" s="211" t="s">
        <v>158</v>
      </c>
      <c r="J80" s="200" t="s">
        <v>35</v>
      </c>
    </row>
    <row r="81" spans="1:5" ht="72" customHeight="1">
      <c r="A81" s="315"/>
      <c r="B81" s="226">
        <v>34</v>
      </c>
      <c r="C81" s="227" t="s">
        <v>159</v>
      </c>
      <c r="D81" s="228">
        <v>39</v>
      </c>
      <c r="E81" s="227" t="s">
        <v>160</v>
      </c>
    </row>
    <row r="82" spans="1:5" ht="72" customHeight="1">
      <c r="A82" s="229"/>
      <c r="B82" s="230"/>
      <c r="C82" s="231"/>
      <c r="D82" s="230"/>
      <c r="E82" s="231"/>
    </row>
  </sheetData>
  <mergeCells count="25">
    <mergeCell ref="A67:A68"/>
    <mergeCell ref="A69:A76"/>
    <mergeCell ref="A77:A81"/>
    <mergeCell ref="A43:A48"/>
    <mergeCell ref="A49:A51"/>
    <mergeCell ref="A52:A61"/>
    <mergeCell ref="A62:A64"/>
    <mergeCell ref="A65:A66"/>
    <mergeCell ref="A23:A26"/>
    <mergeCell ref="A28:A29"/>
    <mergeCell ref="A30:E30"/>
    <mergeCell ref="A32:A38"/>
    <mergeCell ref="A39:A42"/>
    <mergeCell ref="B1:D1"/>
    <mergeCell ref="B2:C2"/>
    <mergeCell ref="B4:E4"/>
    <mergeCell ref="A6:A7"/>
    <mergeCell ref="D6:E6"/>
    <mergeCell ref="B7:C7"/>
    <mergeCell ref="D7:E7"/>
    <mergeCell ref="A9:E9"/>
    <mergeCell ref="A11:A12"/>
    <mergeCell ref="A13:A15"/>
    <mergeCell ref="A16:A22"/>
    <mergeCell ref="B6:C6"/>
  </mergeCells>
  <printOptions horizontalCentered="1"/>
  <pageMargins left="0.70866141732283472" right="0.70866141732283472" top="0.74803149606299213" bottom="0.74803149606299213" header="0.31496062992125984" footer="0.31496062992125984"/>
  <pageSetup scale="64"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2060"/>
    <pageSetUpPr fitToPage="1"/>
  </sheetPr>
  <dimension ref="A1:F13"/>
  <sheetViews>
    <sheetView showGridLines="0" zoomScale="85" zoomScaleNormal="85" workbookViewId="0">
      <selection activeCell="P9" sqref="P9"/>
    </sheetView>
  </sheetViews>
  <sheetFormatPr defaultColWidth="10.42578125" defaultRowHeight="15"/>
  <cols>
    <col min="1" max="1" width="60.85546875" style="249" customWidth="1"/>
    <col min="2" max="2" width="15.85546875" style="250" customWidth="1"/>
    <col min="3" max="5" width="15.85546875" style="251" customWidth="1"/>
    <col min="6" max="6" width="40.85546875" style="249" customWidth="1"/>
    <col min="7" max="7" width="2.7109375" style="235" customWidth="1"/>
    <col min="8" max="16384" width="10.42578125" style="235"/>
  </cols>
  <sheetData>
    <row r="1" spans="1:6" ht="80.099999999999994" customHeight="1">
      <c r="A1" s="234"/>
      <c r="B1" s="318" t="s">
        <v>161</v>
      </c>
      <c r="C1" s="318"/>
      <c r="D1" s="318"/>
      <c r="E1" s="318"/>
      <c r="F1" s="234"/>
    </row>
    <row r="2" spans="1:6">
      <c r="A2" s="317" t="s">
        <v>162</v>
      </c>
      <c r="B2" s="317"/>
      <c r="C2" s="317"/>
      <c r="D2" s="317"/>
      <c r="E2" s="317"/>
      <c r="F2" s="317"/>
    </row>
    <row r="3" spans="1:6" ht="28.5" customHeight="1">
      <c r="A3" s="319" t="s">
        <v>163</v>
      </c>
      <c r="B3" s="320" t="s">
        <v>164</v>
      </c>
      <c r="C3" s="320"/>
      <c r="D3" s="320"/>
      <c r="E3" s="320"/>
      <c r="F3" s="236" t="s">
        <v>165</v>
      </c>
    </row>
    <row r="4" spans="1:6" ht="46.5" customHeight="1">
      <c r="A4" s="319"/>
      <c r="B4" s="237" t="s">
        <v>166</v>
      </c>
      <c r="C4" s="237" t="s">
        <v>167</v>
      </c>
      <c r="D4" s="237" t="s">
        <v>168</v>
      </c>
      <c r="E4" s="237" t="s">
        <v>169</v>
      </c>
      <c r="F4" s="238"/>
    </row>
    <row r="5" spans="1:6" ht="65.099999999999994" customHeight="1">
      <c r="A5" s="239" t="s">
        <v>170</v>
      </c>
      <c r="B5" s="240"/>
      <c r="C5" s="241"/>
      <c r="D5" s="241">
        <v>8.9</v>
      </c>
      <c r="E5" s="241">
        <v>13.16</v>
      </c>
      <c r="F5" s="242" t="s">
        <v>171</v>
      </c>
    </row>
    <row r="6" spans="1:6" ht="65.099999999999994" customHeight="1">
      <c r="A6" s="243" t="s">
        <v>172</v>
      </c>
      <c r="B6" s="240"/>
      <c r="C6" s="241"/>
      <c r="D6" s="241">
        <v>11</v>
      </c>
      <c r="E6" s="241" t="s">
        <v>173</v>
      </c>
      <c r="F6" s="242" t="s">
        <v>171</v>
      </c>
    </row>
    <row r="7" spans="1:6" ht="65.099999999999994" customHeight="1">
      <c r="A7" s="243" t="s">
        <v>174</v>
      </c>
      <c r="B7" s="244"/>
      <c r="C7" s="245"/>
      <c r="D7" s="245">
        <v>1</v>
      </c>
      <c r="E7" s="245" t="s">
        <v>175</v>
      </c>
      <c r="F7" s="242" t="s">
        <v>171</v>
      </c>
    </row>
    <row r="8" spans="1:6" ht="65.099999999999994" customHeight="1">
      <c r="A8" s="246" t="s">
        <v>176</v>
      </c>
      <c r="B8" s="244">
        <v>16</v>
      </c>
      <c r="C8" s="245">
        <v>3.4</v>
      </c>
      <c r="D8" s="245" t="s">
        <v>177</v>
      </c>
      <c r="E8" s="245" t="s">
        <v>178</v>
      </c>
      <c r="F8" s="242" t="s">
        <v>171</v>
      </c>
    </row>
    <row r="9" spans="1:6" ht="78.95" customHeight="1">
      <c r="A9" s="246" t="s">
        <v>179</v>
      </c>
      <c r="B9" s="244" t="s">
        <v>180</v>
      </c>
      <c r="C9" s="244">
        <v>7</v>
      </c>
      <c r="D9" s="241" t="s">
        <v>181</v>
      </c>
      <c r="E9" s="241" t="s">
        <v>182</v>
      </c>
      <c r="F9" s="242" t="s">
        <v>171</v>
      </c>
    </row>
    <row r="10" spans="1:6" ht="65.099999999999994" customHeight="1">
      <c r="A10" s="243" t="s">
        <v>183</v>
      </c>
      <c r="B10" s="240"/>
      <c r="C10" s="241"/>
      <c r="D10" s="241" t="s">
        <v>184</v>
      </c>
      <c r="E10" s="241">
        <v>28</v>
      </c>
      <c r="F10" s="242" t="s">
        <v>171</v>
      </c>
    </row>
    <row r="11" spans="1:6" ht="65.099999999999994" customHeight="1">
      <c r="A11" s="247" t="s">
        <v>185</v>
      </c>
      <c r="B11" s="244"/>
      <c r="C11" s="245"/>
      <c r="D11" s="245" t="s">
        <v>186</v>
      </c>
      <c r="E11" s="245">
        <v>20.21</v>
      </c>
      <c r="F11" s="248" t="s">
        <v>171</v>
      </c>
    </row>
    <row r="12" spans="1:6" ht="65.099999999999994" customHeight="1">
      <c r="A12" s="247" t="s">
        <v>187</v>
      </c>
      <c r="B12" s="244"/>
      <c r="C12" s="245"/>
      <c r="D12" s="241" t="s">
        <v>188</v>
      </c>
      <c r="E12" s="245" t="s">
        <v>189</v>
      </c>
      <c r="F12" s="248" t="s">
        <v>171</v>
      </c>
    </row>
    <row r="13" spans="1:6" ht="65.099999999999994" customHeight="1">
      <c r="A13" s="247" t="s">
        <v>190</v>
      </c>
      <c r="B13" s="244">
        <v>2.17</v>
      </c>
      <c r="C13" s="245">
        <v>8</v>
      </c>
      <c r="D13" s="245">
        <v>1</v>
      </c>
      <c r="E13" s="245" t="s">
        <v>191</v>
      </c>
      <c r="F13" s="248" t="s">
        <v>192</v>
      </c>
    </row>
  </sheetData>
  <mergeCells count="4">
    <mergeCell ref="A2:F2"/>
    <mergeCell ref="B1:E1"/>
    <mergeCell ref="A3:A4"/>
    <mergeCell ref="B3:E3"/>
  </mergeCells>
  <dataValidations count="2">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J4 F3" xr:uid="{6BB93CA6-34DB-4A22-8829-1F1EBFB08AE0}"/>
    <dataValidation allowBlank="1" showInputMessage="1" showErrorMessage="1" prompt="Proponer y escribir en una frase la estrategia para gestionar la debilidad, la oportunidad, la amenaza o la fortaleza.Usar verbo de acción en infinitivo._x000a_" sqref="G1 A3" xr:uid="{8BF795E4-A7BA-4084-824E-0A7F044C0A1A}"/>
  </dataValidations>
  <printOptions horizontalCentered="1"/>
  <pageMargins left="0.70866141732283472" right="0.70866141732283472" top="0.74803149606299213" bottom="0.74803149606299213" header="0.31496062992125984" footer="0.31496062992125984"/>
  <pageSetup scale="5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39997558519241921"/>
    <pageSetUpPr fitToPage="1"/>
  </sheetPr>
  <dimension ref="B1:I57"/>
  <sheetViews>
    <sheetView showGridLines="0" topLeftCell="B1" zoomScaleNormal="100" workbookViewId="0">
      <selection activeCell="B52" sqref="B52:G52"/>
    </sheetView>
  </sheetViews>
  <sheetFormatPr defaultColWidth="11.42578125" defaultRowHeight="12"/>
  <cols>
    <col min="1" max="1" width="2.7109375" style="156" customWidth="1"/>
    <col min="2" max="2" width="24.7109375" style="156" customWidth="1"/>
    <col min="3" max="3" width="11.28515625" style="157" customWidth="1"/>
    <col min="4" max="4" width="19.28515625" style="157" customWidth="1"/>
    <col min="5" max="5" width="13.5703125" style="156" customWidth="1"/>
    <col min="6" max="6" width="24.7109375" style="156" customWidth="1"/>
    <col min="7" max="7" width="79.140625" style="156" customWidth="1"/>
    <col min="8" max="8" width="11.42578125" style="156"/>
    <col min="9" max="9" width="32" style="156" customWidth="1"/>
    <col min="10" max="16384" width="11.42578125" style="156"/>
  </cols>
  <sheetData>
    <row r="1" spans="2:9" ht="12.75" thickBot="1"/>
    <row r="2" spans="2:9">
      <c r="B2" s="355" t="s">
        <v>193</v>
      </c>
      <c r="C2" s="356"/>
      <c r="D2" s="356"/>
      <c r="E2" s="356"/>
      <c r="F2" s="356"/>
      <c r="G2" s="357"/>
    </row>
    <row r="3" spans="2:9">
      <c r="B3" s="358" t="s">
        <v>194</v>
      </c>
      <c r="C3" s="359"/>
      <c r="D3" s="360"/>
      <c r="E3" s="360"/>
      <c r="F3" s="360"/>
      <c r="G3" s="361"/>
    </row>
    <row r="4" spans="2:9" ht="48.75" customHeight="1">
      <c r="B4" s="362" t="s">
        <v>195</v>
      </c>
      <c r="C4" s="363"/>
      <c r="D4" s="363"/>
      <c r="E4" s="363"/>
      <c r="F4" s="363"/>
      <c r="G4" s="364"/>
    </row>
    <row r="5" spans="2:9">
      <c r="B5" s="158"/>
      <c r="C5" s="173"/>
      <c r="D5" s="174"/>
      <c r="E5" s="175"/>
      <c r="F5" s="175"/>
      <c r="G5" s="176"/>
    </row>
    <row r="6" spans="2:9" ht="16.5" customHeight="1">
      <c r="B6" s="365" t="s">
        <v>196</v>
      </c>
      <c r="C6" s="366"/>
      <c r="D6" s="366"/>
      <c r="E6" s="366"/>
      <c r="F6" s="366"/>
      <c r="G6" s="367"/>
    </row>
    <row r="7" spans="2:9" ht="76.5" customHeight="1">
      <c r="B7" s="365"/>
      <c r="C7" s="366"/>
      <c r="D7" s="366"/>
      <c r="E7" s="366"/>
      <c r="F7" s="366"/>
      <c r="G7" s="367"/>
    </row>
    <row r="8" spans="2:9" ht="12.75" thickBot="1">
      <c r="B8" s="159"/>
      <c r="C8" s="160"/>
      <c r="D8" s="160"/>
      <c r="E8" s="161"/>
      <c r="F8" s="162"/>
      <c r="G8" s="177"/>
    </row>
    <row r="9" spans="2:9">
      <c r="B9" s="163"/>
      <c r="C9" s="164" t="s">
        <v>197</v>
      </c>
      <c r="D9" s="368" t="s">
        <v>198</v>
      </c>
      <c r="E9" s="369"/>
      <c r="F9" s="370" t="s">
        <v>199</v>
      </c>
      <c r="G9" s="371"/>
    </row>
    <row r="10" spans="2:9" ht="15" customHeight="1">
      <c r="B10" s="165"/>
      <c r="C10" s="166">
        <v>5</v>
      </c>
      <c r="D10" s="353" t="s">
        <v>200</v>
      </c>
      <c r="E10" s="354"/>
      <c r="F10" s="347" t="s">
        <v>201</v>
      </c>
      <c r="G10" s="344"/>
      <c r="H10" s="322"/>
      <c r="I10" s="322"/>
    </row>
    <row r="11" spans="2:9">
      <c r="B11" s="165"/>
      <c r="C11" s="166">
        <v>5</v>
      </c>
      <c r="D11" s="353" t="s">
        <v>202</v>
      </c>
      <c r="E11" s="354"/>
      <c r="F11" s="347" t="s">
        <v>203</v>
      </c>
      <c r="G11" s="344"/>
      <c r="H11" s="322"/>
      <c r="I11" s="322"/>
    </row>
    <row r="12" spans="2:9">
      <c r="B12" s="165"/>
      <c r="C12" s="166">
        <v>5</v>
      </c>
      <c r="D12" s="353" t="s">
        <v>204</v>
      </c>
      <c r="E12" s="354"/>
      <c r="F12" s="347" t="s">
        <v>205</v>
      </c>
      <c r="G12" s="344"/>
      <c r="H12" s="322"/>
      <c r="I12" s="322"/>
    </row>
    <row r="13" spans="2:9" ht="27.75" customHeight="1">
      <c r="B13" s="165"/>
      <c r="C13" s="166">
        <v>5</v>
      </c>
      <c r="D13" s="353" t="s">
        <v>206</v>
      </c>
      <c r="E13" s="354"/>
      <c r="F13" s="347" t="s">
        <v>207</v>
      </c>
      <c r="G13" s="344"/>
      <c r="H13" s="322"/>
      <c r="I13" s="322"/>
    </row>
    <row r="14" spans="2:9">
      <c r="B14" s="165"/>
      <c r="C14" s="166">
        <v>5</v>
      </c>
      <c r="D14" s="353" t="s">
        <v>208</v>
      </c>
      <c r="E14" s="354"/>
      <c r="F14" s="347" t="s">
        <v>209</v>
      </c>
      <c r="G14" s="344"/>
      <c r="H14" s="322"/>
      <c r="I14" s="322"/>
    </row>
    <row r="15" spans="2:9" ht="41.25" customHeight="1">
      <c r="B15" s="165"/>
      <c r="C15" s="166">
        <v>5</v>
      </c>
      <c r="D15" s="353" t="s">
        <v>210</v>
      </c>
      <c r="E15" s="354"/>
      <c r="F15" s="347" t="s">
        <v>211</v>
      </c>
      <c r="G15" s="344"/>
      <c r="H15" s="322"/>
      <c r="I15" s="322"/>
    </row>
    <row r="16" spans="2:9" ht="41.25" customHeight="1">
      <c r="B16" s="165"/>
      <c r="C16" s="166">
        <v>5</v>
      </c>
      <c r="D16" s="348" t="s">
        <v>212</v>
      </c>
      <c r="E16" s="349"/>
      <c r="F16" s="347" t="s">
        <v>213</v>
      </c>
      <c r="G16" s="344"/>
      <c r="H16" s="322"/>
      <c r="I16" s="322"/>
    </row>
    <row r="17" spans="2:9" ht="51.75" customHeight="1">
      <c r="B17" s="165"/>
      <c r="C17" s="166">
        <v>5</v>
      </c>
      <c r="D17" s="349" t="s">
        <v>214</v>
      </c>
      <c r="E17" s="352"/>
      <c r="F17" s="347" t="s">
        <v>215</v>
      </c>
      <c r="G17" s="344"/>
      <c r="H17" s="322"/>
      <c r="I17" s="322"/>
    </row>
    <row r="18" spans="2:9" ht="51.75" customHeight="1">
      <c r="B18" s="165"/>
      <c r="C18" s="166">
        <v>5</v>
      </c>
      <c r="D18" s="348" t="s">
        <v>216</v>
      </c>
      <c r="E18" s="349"/>
      <c r="F18" s="347" t="s">
        <v>217</v>
      </c>
      <c r="G18" s="344"/>
      <c r="H18" s="322"/>
      <c r="I18" s="322"/>
    </row>
    <row r="19" spans="2:9" ht="51.75" customHeight="1">
      <c r="B19" s="165"/>
      <c r="C19" s="166">
        <v>5</v>
      </c>
      <c r="D19" s="145" t="s">
        <v>218</v>
      </c>
      <c r="E19" s="146"/>
      <c r="F19" s="347" t="s">
        <v>219</v>
      </c>
      <c r="G19" s="344"/>
      <c r="H19" s="322"/>
      <c r="I19" s="322"/>
    </row>
    <row r="20" spans="2:9" ht="51.75" customHeight="1">
      <c r="B20" s="165"/>
      <c r="C20" s="166">
        <v>5</v>
      </c>
      <c r="D20" s="145" t="s">
        <v>220</v>
      </c>
      <c r="E20" s="146"/>
      <c r="F20" s="347" t="s">
        <v>221</v>
      </c>
      <c r="G20" s="344"/>
      <c r="H20" s="322"/>
      <c r="I20" s="322"/>
    </row>
    <row r="21" spans="2:9" ht="66.75" customHeight="1">
      <c r="B21" s="165"/>
      <c r="C21" s="166">
        <v>5</v>
      </c>
      <c r="D21" s="348" t="s">
        <v>222</v>
      </c>
      <c r="E21" s="349"/>
      <c r="F21" s="347" t="s">
        <v>223</v>
      </c>
      <c r="G21" s="344"/>
      <c r="H21" s="322"/>
      <c r="I21" s="322"/>
    </row>
    <row r="22" spans="2:9" ht="23.25" customHeight="1">
      <c r="B22" s="165"/>
      <c r="C22" s="166">
        <v>5</v>
      </c>
      <c r="D22" s="350" t="s">
        <v>224</v>
      </c>
      <c r="E22" s="351"/>
      <c r="F22" s="347" t="s">
        <v>225</v>
      </c>
      <c r="G22" s="344"/>
      <c r="H22" s="323"/>
      <c r="I22" s="323"/>
    </row>
    <row r="23" spans="2:9" ht="26.25" customHeight="1">
      <c r="B23" s="165"/>
      <c r="C23" s="166">
        <v>5</v>
      </c>
      <c r="D23" s="342" t="s">
        <v>226</v>
      </c>
      <c r="E23" s="342"/>
      <c r="F23" s="343" t="s">
        <v>227</v>
      </c>
      <c r="G23" s="344"/>
      <c r="H23" s="322"/>
      <c r="I23" s="322"/>
    </row>
    <row r="24" spans="2:9" ht="26.25" customHeight="1">
      <c r="B24" s="165"/>
      <c r="C24" s="166">
        <v>5</v>
      </c>
      <c r="D24" s="342" t="s">
        <v>228</v>
      </c>
      <c r="E24" s="342"/>
      <c r="F24" s="343" t="s">
        <v>229</v>
      </c>
      <c r="G24" s="344"/>
      <c r="H24" s="322"/>
      <c r="I24" s="322"/>
    </row>
    <row r="25" spans="2:9" ht="26.25" customHeight="1">
      <c r="B25" s="165"/>
      <c r="C25" s="166">
        <v>5</v>
      </c>
      <c r="D25" s="345" t="s">
        <v>230</v>
      </c>
      <c r="E25" s="346"/>
      <c r="F25" s="343" t="s">
        <v>231</v>
      </c>
      <c r="G25" s="344"/>
      <c r="H25" s="322"/>
      <c r="I25" s="322"/>
    </row>
    <row r="26" spans="2:9" ht="27" customHeight="1">
      <c r="B26" s="94"/>
      <c r="C26" s="322" t="s">
        <v>232</v>
      </c>
      <c r="D26" s="337"/>
      <c r="E26" s="337"/>
      <c r="F26" s="337"/>
      <c r="G26" s="338"/>
    </row>
    <row r="27" spans="2:9" ht="27" customHeight="1">
      <c r="B27" s="324" t="s">
        <v>233</v>
      </c>
      <c r="C27" s="325"/>
      <c r="D27" s="325"/>
      <c r="E27" s="325"/>
      <c r="F27" s="325"/>
      <c r="G27" s="326"/>
    </row>
    <row r="28" spans="2:9" ht="10.5" customHeight="1">
      <c r="B28" s="167"/>
      <c r="D28" s="95"/>
      <c r="E28" s="96"/>
      <c r="F28" s="97"/>
      <c r="G28" s="97"/>
    </row>
    <row r="29" spans="2:9">
      <c r="B29" s="167"/>
      <c r="C29" s="168"/>
      <c r="D29" s="339" t="s">
        <v>198</v>
      </c>
      <c r="E29" s="339"/>
      <c r="F29" s="340" t="s">
        <v>199</v>
      </c>
      <c r="G29" s="341"/>
    </row>
    <row r="30" spans="2:9">
      <c r="B30" s="167"/>
      <c r="D30" s="330" t="s">
        <v>200</v>
      </c>
      <c r="E30" s="330"/>
      <c r="F30" s="331" t="s">
        <v>234</v>
      </c>
      <c r="G30" s="332"/>
      <c r="H30" s="322"/>
      <c r="I30" s="322"/>
    </row>
    <row r="31" spans="2:9">
      <c r="B31" s="167"/>
      <c r="D31" s="330" t="s">
        <v>202</v>
      </c>
      <c r="E31" s="330"/>
      <c r="F31" s="331" t="s">
        <v>235</v>
      </c>
      <c r="G31" s="332"/>
      <c r="H31" s="322"/>
      <c r="I31" s="322"/>
    </row>
    <row r="32" spans="2:9">
      <c r="B32" s="167"/>
      <c r="D32" s="330" t="s">
        <v>204</v>
      </c>
      <c r="E32" s="330"/>
      <c r="F32" s="331" t="s">
        <v>236</v>
      </c>
      <c r="G32" s="332"/>
      <c r="H32" s="322"/>
      <c r="I32" s="322"/>
    </row>
    <row r="33" spans="2:9">
      <c r="B33" s="167"/>
      <c r="D33" s="330" t="s">
        <v>206</v>
      </c>
      <c r="E33" s="330"/>
      <c r="F33" s="331" t="s">
        <v>237</v>
      </c>
      <c r="G33" s="332"/>
      <c r="H33" s="322"/>
      <c r="I33" s="322"/>
    </row>
    <row r="34" spans="2:9">
      <c r="B34" s="167"/>
      <c r="D34" s="330" t="s">
        <v>208</v>
      </c>
      <c r="E34" s="330"/>
      <c r="F34" s="331" t="s">
        <v>238</v>
      </c>
      <c r="G34" s="332"/>
      <c r="H34" s="322"/>
      <c r="I34" s="322"/>
    </row>
    <row r="35" spans="2:9" ht="40.9" customHeight="1">
      <c r="B35" s="167"/>
      <c r="D35" s="330" t="s">
        <v>239</v>
      </c>
      <c r="E35" s="330"/>
      <c r="F35" s="331" t="s">
        <v>240</v>
      </c>
      <c r="G35" s="332"/>
      <c r="H35" s="322"/>
      <c r="I35" s="322"/>
    </row>
    <row r="36" spans="2:9" ht="42" customHeight="1">
      <c r="B36" s="169"/>
      <c r="C36" s="170"/>
      <c r="D36" s="330" t="s">
        <v>241</v>
      </c>
      <c r="E36" s="330"/>
      <c r="F36" s="331" t="s">
        <v>242</v>
      </c>
      <c r="G36" s="332"/>
      <c r="H36" s="321"/>
      <c r="I36" s="321"/>
    </row>
    <row r="37" spans="2:9" ht="30.75" customHeight="1">
      <c r="B37" s="169"/>
      <c r="C37" s="170"/>
      <c r="D37" s="330" t="s">
        <v>243</v>
      </c>
      <c r="E37" s="330"/>
      <c r="F37" s="331" t="s">
        <v>244</v>
      </c>
      <c r="G37" s="332"/>
      <c r="H37" s="321"/>
      <c r="I37" s="321"/>
    </row>
    <row r="38" spans="2:9" ht="33" customHeight="1">
      <c r="B38" s="169"/>
      <c r="C38" s="170"/>
      <c r="D38" s="330" t="s">
        <v>245</v>
      </c>
      <c r="E38" s="330"/>
      <c r="F38" s="331" t="s">
        <v>244</v>
      </c>
      <c r="G38" s="332"/>
      <c r="H38" s="321"/>
      <c r="I38" s="321"/>
    </row>
    <row r="39" spans="2:9" ht="30" customHeight="1">
      <c r="B39" s="169"/>
      <c r="C39" s="170"/>
      <c r="D39" s="330" t="s">
        <v>246</v>
      </c>
      <c r="E39" s="330"/>
      <c r="F39" s="331" t="s">
        <v>244</v>
      </c>
      <c r="G39" s="332"/>
      <c r="H39" s="321"/>
      <c r="I39" s="321"/>
    </row>
    <row r="40" spans="2:9" ht="30" customHeight="1">
      <c r="B40" s="169"/>
      <c r="C40" s="170"/>
      <c r="D40" s="330" t="s">
        <v>247</v>
      </c>
      <c r="E40" s="330"/>
      <c r="F40" s="331" t="s">
        <v>244</v>
      </c>
      <c r="G40" s="332"/>
      <c r="H40" s="321"/>
      <c r="I40" s="321"/>
    </row>
    <row r="41" spans="2:9" ht="30" customHeight="1">
      <c r="B41" s="169"/>
      <c r="C41" s="170"/>
      <c r="D41" s="333" t="s">
        <v>248</v>
      </c>
      <c r="E41" s="334"/>
      <c r="F41" s="331" t="s">
        <v>249</v>
      </c>
      <c r="G41" s="332"/>
      <c r="H41" s="321"/>
      <c r="I41" s="321"/>
    </row>
    <row r="42" spans="2:9" ht="35.25" customHeight="1">
      <c r="B42" s="169"/>
      <c r="C42" s="170"/>
      <c r="D42" s="330" t="s">
        <v>250</v>
      </c>
      <c r="E42" s="330"/>
      <c r="F42" s="331" t="s">
        <v>251</v>
      </c>
      <c r="G42" s="332"/>
      <c r="H42" s="321"/>
      <c r="I42" s="321"/>
    </row>
    <row r="43" spans="2:9" ht="31.5" customHeight="1">
      <c r="B43" s="169"/>
      <c r="C43" s="170"/>
      <c r="D43" s="330" t="s">
        <v>243</v>
      </c>
      <c r="E43" s="330"/>
      <c r="F43" s="331" t="s">
        <v>244</v>
      </c>
      <c r="G43" s="332"/>
      <c r="H43" s="321"/>
      <c r="I43" s="321"/>
    </row>
    <row r="44" spans="2:9" ht="35.25" customHeight="1">
      <c r="B44" s="169"/>
      <c r="C44" s="170"/>
      <c r="D44" s="330" t="s">
        <v>252</v>
      </c>
      <c r="E44" s="330"/>
      <c r="F44" s="331" t="s">
        <v>244</v>
      </c>
      <c r="G44" s="332"/>
      <c r="H44" s="321"/>
      <c r="I44" s="321"/>
    </row>
    <row r="45" spans="2:9" ht="57" customHeight="1">
      <c r="B45" s="169"/>
      <c r="C45" s="170"/>
      <c r="D45" s="330" t="s">
        <v>247</v>
      </c>
      <c r="E45" s="330"/>
      <c r="F45" s="331" t="s">
        <v>244</v>
      </c>
      <c r="G45" s="332"/>
      <c r="H45" s="321"/>
      <c r="I45" s="321"/>
    </row>
    <row r="46" spans="2:9" ht="32.25" customHeight="1">
      <c r="B46" s="169"/>
      <c r="C46" s="170"/>
      <c r="D46" s="330" t="s">
        <v>245</v>
      </c>
      <c r="E46" s="330"/>
      <c r="F46" s="331" t="s">
        <v>244</v>
      </c>
      <c r="G46" s="332"/>
      <c r="H46" s="321"/>
      <c r="I46" s="321"/>
    </row>
    <row r="47" spans="2:9" ht="32.25" customHeight="1">
      <c r="B47" s="169"/>
      <c r="C47" s="170"/>
      <c r="D47" s="333" t="s">
        <v>253</v>
      </c>
      <c r="E47" s="334"/>
      <c r="F47" s="335" t="s">
        <v>254</v>
      </c>
      <c r="G47" s="336"/>
      <c r="H47" s="321"/>
      <c r="I47" s="321"/>
    </row>
    <row r="48" spans="2:9" ht="32.25" customHeight="1">
      <c r="B48" s="169"/>
      <c r="C48" s="170"/>
      <c r="D48" s="330" t="s">
        <v>255</v>
      </c>
      <c r="E48" s="330"/>
      <c r="F48" s="331" t="s">
        <v>256</v>
      </c>
      <c r="G48" s="332"/>
      <c r="H48" s="321"/>
      <c r="I48" s="321"/>
    </row>
    <row r="49" spans="2:9" ht="32.25" customHeight="1">
      <c r="B49" s="169"/>
      <c r="C49" s="170"/>
      <c r="D49" s="330" t="s">
        <v>257</v>
      </c>
      <c r="E49" s="330"/>
      <c r="F49" s="331" t="s">
        <v>258</v>
      </c>
      <c r="G49" s="332"/>
      <c r="H49" s="321"/>
      <c r="I49" s="321"/>
    </row>
    <row r="50" spans="2:9" ht="32.25" customHeight="1">
      <c r="B50" s="169"/>
      <c r="C50" s="170"/>
      <c r="D50" s="330" t="s">
        <v>259</v>
      </c>
      <c r="E50" s="330"/>
      <c r="F50" s="331" t="s">
        <v>260</v>
      </c>
      <c r="G50" s="332"/>
      <c r="H50" s="321"/>
      <c r="I50" s="321"/>
    </row>
    <row r="51" spans="2:9" ht="32.25" customHeight="1">
      <c r="B51" s="169"/>
      <c r="C51" s="170"/>
      <c r="D51" s="95"/>
      <c r="E51" s="95"/>
      <c r="F51" s="97"/>
      <c r="G51" s="97"/>
    </row>
    <row r="52" spans="2:9" ht="21.75" customHeight="1">
      <c r="B52" s="324" t="s">
        <v>261</v>
      </c>
      <c r="C52" s="325"/>
      <c r="D52" s="325"/>
      <c r="E52" s="325"/>
      <c r="F52" s="325"/>
      <c r="G52" s="326"/>
    </row>
    <row r="53" spans="2:9" ht="21.75" customHeight="1">
      <c r="B53" s="324" t="s">
        <v>262</v>
      </c>
      <c r="C53" s="325"/>
      <c r="D53" s="325"/>
      <c r="E53" s="325"/>
      <c r="F53" s="325"/>
      <c r="G53" s="326"/>
    </row>
    <row r="54" spans="2:9" ht="20.25" customHeight="1">
      <c r="B54" s="324" t="s">
        <v>263</v>
      </c>
      <c r="C54" s="325"/>
      <c r="D54" s="325"/>
      <c r="E54" s="325"/>
      <c r="F54" s="325"/>
      <c r="G54" s="326"/>
    </row>
    <row r="55" spans="2:9" ht="20.25" customHeight="1">
      <c r="B55" s="324" t="s">
        <v>264</v>
      </c>
      <c r="C55" s="325"/>
      <c r="D55" s="325"/>
      <c r="E55" s="325"/>
      <c r="F55" s="325"/>
      <c r="G55" s="326"/>
    </row>
    <row r="56" spans="2:9" ht="18" customHeight="1" thickBot="1">
      <c r="B56" s="327" t="s">
        <v>265</v>
      </c>
      <c r="C56" s="328"/>
      <c r="D56" s="328"/>
      <c r="E56" s="328"/>
      <c r="F56" s="328"/>
      <c r="G56" s="329"/>
    </row>
    <row r="57" spans="2:9">
      <c r="B57" s="171"/>
      <c r="C57" s="172"/>
      <c r="D57" s="171"/>
      <c r="E57" s="171"/>
      <c r="F57" s="171"/>
      <c r="G57" s="171"/>
    </row>
  </sheetData>
  <mergeCells count="124">
    <mergeCell ref="B2:G2"/>
    <mergeCell ref="B3:G3"/>
    <mergeCell ref="B4:G4"/>
    <mergeCell ref="B6:G7"/>
    <mergeCell ref="D9:E9"/>
    <mergeCell ref="F9:G9"/>
    <mergeCell ref="D13:E13"/>
    <mergeCell ref="F13:G13"/>
    <mergeCell ref="D14:E14"/>
    <mergeCell ref="F14:G14"/>
    <mergeCell ref="D15:E15"/>
    <mergeCell ref="F15:G15"/>
    <mergeCell ref="D10:E10"/>
    <mergeCell ref="F10:G10"/>
    <mergeCell ref="D11:E11"/>
    <mergeCell ref="F11:G11"/>
    <mergeCell ref="D12:E12"/>
    <mergeCell ref="F12:G12"/>
    <mergeCell ref="F19:G19"/>
    <mergeCell ref="F20:G20"/>
    <mergeCell ref="D21:E21"/>
    <mergeCell ref="F21:G21"/>
    <mergeCell ref="D22:E22"/>
    <mergeCell ref="F22:G22"/>
    <mergeCell ref="D16:E16"/>
    <mergeCell ref="F16:G16"/>
    <mergeCell ref="D17:E17"/>
    <mergeCell ref="F17:G17"/>
    <mergeCell ref="D18:E18"/>
    <mergeCell ref="F18:G18"/>
    <mergeCell ref="C26:G26"/>
    <mergeCell ref="B27:G27"/>
    <mergeCell ref="D29:E29"/>
    <mergeCell ref="F29:G29"/>
    <mergeCell ref="D30:E30"/>
    <mergeCell ref="F30:G30"/>
    <mergeCell ref="D23:E23"/>
    <mergeCell ref="F23:G23"/>
    <mergeCell ref="D24:E24"/>
    <mergeCell ref="F24:G24"/>
    <mergeCell ref="D25:E25"/>
    <mergeCell ref="F25:G25"/>
    <mergeCell ref="D34:E34"/>
    <mergeCell ref="F34:G34"/>
    <mergeCell ref="D35:E35"/>
    <mergeCell ref="F35:G35"/>
    <mergeCell ref="D36:E36"/>
    <mergeCell ref="F36:G36"/>
    <mergeCell ref="D31:E31"/>
    <mergeCell ref="F31:G31"/>
    <mergeCell ref="D32:E32"/>
    <mergeCell ref="F32:G32"/>
    <mergeCell ref="D33:E33"/>
    <mergeCell ref="F33:G33"/>
    <mergeCell ref="D45:E45"/>
    <mergeCell ref="F45:G45"/>
    <mergeCell ref="D40:E40"/>
    <mergeCell ref="F40:G40"/>
    <mergeCell ref="D41:E41"/>
    <mergeCell ref="F41:G41"/>
    <mergeCell ref="D42:E42"/>
    <mergeCell ref="F42:G42"/>
    <mergeCell ref="D37:E37"/>
    <mergeCell ref="F37:G37"/>
    <mergeCell ref="D38:E38"/>
    <mergeCell ref="F38:G38"/>
    <mergeCell ref="D39:E39"/>
    <mergeCell ref="F39:G39"/>
    <mergeCell ref="H10:I10"/>
    <mergeCell ref="H11:I11"/>
    <mergeCell ref="H12:I12"/>
    <mergeCell ref="H13:I13"/>
    <mergeCell ref="H14:I14"/>
    <mergeCell ref="B54:G54"/>
    <mergeCell ref="B55:G55"/>
    <mergeCell ref="B56:G56"/>
    <mergeCell ref="D49:E49"/>
    <mergeCell ref="F49:G49"/>
    <mergeCell ref="D50:E50"/>
    <mergeCell ref="F50:G50"/>
    <mergeCell ref="B52:G52"/>
    <mergeCell ref="B53:G53"/>
    <mergeCell ref="D46:E46"/>
    <mergeCell ref="F46:G46"/>
    <mergeCell ref="D47:E47"/>
    <mergeCell ref="F47:G47"/>
    <mergeCell ref="D48:E48"/>
    <mergeCell ref="F48:G48"/>
    <mergeCell ref="D43:E43"/>
    <mergeCell ref="F43:G43"/>
    <mergeCell ref="D44:E44"/>
    <mergeCell ref="F44:G44"/>
    <mergeCell ref="H20:I20"/>
    <mergeCell ref="H21:I21"/>
    <mergeCell ref="H22:I22"/>
    <mergeCell ref="H23:I23"/>
    <mergeCell ref="H24:I24"/>
    <mergeCell ref="H15:I15"/>
    <mergeCell ref="H16:I16"/>
    <mergeCell ref="H17:I17"/>
    <mergeCell ref="H18:I18"/>
    <mergeCell ref="H19:I19"/>
    <mergeCell ref="H34:I34"/>
    <mergeCell ref="H35:I35"/>
    <mergeCell ref="H36:I36"/>
    <mergeCell ref="H37:I37"/>
    <mergeCell ref="H38:I38"/>
    <mergeCell ref="H25:I25"/>
    <mergeCell ref="H30:I30"/>
    <mergeCell ref="H31:I31"/>
    <mergeCell ref="H32:I32"/>
    <mergeCell ref="H33:I33"/>
    <mergeCell ref="H49:I49"/>
    <mergeCell ref="H50:I50"/>
    <mergeCell ref="H44:I44"/>
    <mergeCell ref="H45:I45"/>
    <mergeCell ref="H46:I46"/>
    <mergeCell ref="H47:I47"/>
    <mergeCell ref="H48:I48"/>
    <mergeCell ref="H39:I39"/>
    <mergeCell ref="H40:I40"/>
    <mergeCell ref="H41:I41"/>
    <mergeCell ref="H42:I42"/>
    <mergeCell ref="H43:I43"/>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249977111117893"/>
    <pageSetUpPr fitToPage="1"/>
  </sheetPr>
  <dimension ref="A1:JG69"/>
  <sheetViews>
    <sheetView showGridLines="0" tabSelected="1" topLeftCell="A52" zoomScale="80" zoomScaleNormal="80" zoomScalePageLayoutView="50" workbookViewId="0">
      <selection activeCell="F73" sqref="F73"/>
    </sheetView>
  </sheetViews>
  <sheetFormatPr defaultColWidth="11.42578125" defaultRowHeight="15"/>
  <cols>
    <col min="1" max="1" width="5" bestFit="1" customWidth="1"/>
    <col min="2" max="2" width="36.7109375" customWidth="1"/>
    <col min="3" max="3" width="35.7109375" customWidth="1"/>
    <col min="4" max="4" width="52.5703125" style="7" customWidth="1"/>
    <col min="5" max="5" width="27.42578125" customWidth="1"/>
    <col min="6" max="6" width="22" customWidth="1"/>
    <col min="7" max="7" width="17.28515625" bestFit="1" customWidth="1"/>
    <col min="8" max="8" width="26.28515625" customWidth="1"/>
    <col min="9" max="9" width="37.28515625" customWidth="1"/>
    <col min="10" max="10" width="33.28515625" customWidth="1"/>
    <col min="11" max="11" width="25.28515625" customWidth="1"/>
    <col min="12" max="12" width="13.85546875" hidden="1" customWidth="1"/>
    <col min="13" max="13" width="25.5703125" customWidth="1"/>
    <col min="14" max="14" width="26.28515625" customWidth="1"/>
    <col min="15" max="15" width="6.28515625" hidden="1" customWidth="1"/>
    <col min="16" max="257" width="11.42578125" style="9"/>
    <col min="258" max="16384" width="11.42578125" style="14"/>
  </cols>
  <sheetData>
    <row r="1" spans="1:267" s="11" customFormat="1" ht="27">
      <c r="A1" s="438"/>
      <c r="B1" s="439"/>
      <c r="C1" s="439"/>
      <c r="D1" s="252"/>
      <c r="E1" s="33"/>
      <c r="F1" s="33"/>
      <c r="G1" s="33"/>
      <c r="H1" s="33"/>
      <c r="I1" s="33"/>
      <c r="J1" s="33"/>
      <c r="K1" s="33"/>
      <c r="L1" s="33"/>
      <c r="M1" s="33"/>
      <c r="N1" s="253"/>
      <c r="O1" s="33"/>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row>
    <row r="2" spans="1:267" s="11" customFormat="1" ht="27">
      <c r="A2" s="440"/>
      <c r="B2" s="441"/>
      <c r="C2" s="441"/>
      <c r="D2" s="254"/>
      <c r="E2" s="28"/>
      <c r="F2" s="28"/>
      <c r="G2" s="28"/>
      <c r="H2" s="28"/>
      <c r="I2" s="28"/>
      <c r="J2" s="28"/>
      <c r="K2" s="28"/>
      <c r="L2" s="28"/>
      <c r="M2" s="28"/>
      <c r="N2" s="255"/>
      <c r="O2" s="28"/>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row>
    <row r="3" spans="1:267" s="11" customFormat="1" ht="27">
      <c r="A3" s="256"/>
      <c r="B3" s="257"/>
      <c r="C3" s="257"/>
      <c r="D3" s="254"/>
      <c r="E3" s="28"/>
      <c r="F3" s="28"/>
      <c r="G3" s="28"/>
      <c r="H3" s="28"/>
      <c r="I3" s="28"/>
      <c r="J3" s="28"/>
      <c r="K3" s="28"/>
      <c r="L3" s="28"/>
      <c r="M3" s="28"/>
      <c r="N3" s="255"/>
      <c r="O3" s="28"/>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row>
    <row r="4" spans="1:267" s="11" customFormat="1" ht="44.25" customHeight="1">
      <c r="A4" s="399" t="s">
        <v>266</v>
      </c>
      <c r="B4" s="399"/>
      <c r="C4" s="399"/>
      <c r="D4" s="419" t="s">
        <v>5</v>
      </c>
      <c r="E4" s="420"/>
      <c r="F4" s="420"/>
      <c r="G4" s="420"/>
      <c r="H4" s="420"/>
      <c r="I4" s="420"/>
      <c r="J4" s="420"/>
      <c r="K4" s="420"/>
      <c r="L4" s="420"/>
      <c r="M4" s="420"/>
      <c r="N4" s="421"/>
      <c r="O4" s="141"/>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row>
    <row r="5" spans="1:267" s="11" customFormat="1" ht="44.25" customHeight="1">
      <c r="A5" s="399" t="s">
        <v>267</v>
      </c>
      <c r="B5" s="399"/>
      <c r="C5" s="399"/>
      <c r="D5" s="419" t="s">
        <v>268</v>
      </c>
      <c r="E5" s="420"/>
      <c r="F5" s="420"/>
      <c r="G5" s="420"/>
      <c r="H5" s="420"/>
      <c r="I5" s="420"/>
      <c r="J5" s="420"/>
      <c r="K5" s="420"/>
      <c r="L5" s="420"/>
      <c r="M5" s="420"/>
      <c r="N5" s="421"/>
      <c r="O5" s="142"/>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row>
    <row r="6" spans="1:267" s="11" customFormat="1" ht="44.25" customHeight="1">
      <c r="A6" s="399" t="s">
        <v>269</v>
      </c>
      <c r="B6" s="399"/>
      <c r="C6" s="399"/>
      <c r="D6" s="419" t="s">
        <v>270</v>
      </c>
      <c r="E6" s="420"/>
      <c r="F6" s="420"/>
      <c r="G6" s="420"/>
      <c r="H6" s="420"/>
      <c r="I6" s="420"/>
      <c r="J6" s="420"/>
      <c r="K6" s="420"/>
      <c r="L6" s="420"/>
      <c r="M6" s="420"/>
      <c r="N6" s="421"/>
      <c r="O6" s="98"/>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row>
    <row r="7" spans="1:267" s="11" customFormat="1" ht="39.75" customHeight="1" thickBot="1">
      <c r="A7" s="99" t="s">
        <v>271</v>
      </c>
      <c r="B7" s="100"/>
      <c r="C7" s="100"/>
      <c r="D7" s="403" t="s">
        <v>272</v>
      </c>
      <c r="E7" s="446" t="s">
        <v>273</v>
      </c>
      <c r="F7" s="447"/>
      <c r="G7" s="447"/>
      <c r="H7" s="448"/>
      <c r="I7" s="416" t="s">
        <v>274</v>
      </c>
      <c r="J7" s="417"/>
      <c r="K7" s="417"/>
      <c r="L7" s="417"/>
      <c r="M7" s="418"/>
      <c r="N7" s="434" t="s">
        <v>275</v>
      </c>
      <c r="O7" s="435"/>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row>
    <row r="8" spans="1:267" s="11" customFormat="1" ht="47.25" customHeight="1" thickTop="1">
      <c r="A8" s="400" t="s">
        <v>276</v>
      </c>
      <c r="B8" s="402" t="s">
        <v>277</v>
      </c>
      <c r="C8" s="93" t="s">
        <v>278</v>
      </c>
      <c r="D8" s="403"/>
      <c r="E8" s="404" t="s">
        <v>214</v>
      </c>
      <c r="F8" s="404" t="s">
        <v>279</v>
      </c>
      <c r="G8" s="404" t="s">
        <v>280</v>
      </c>
      <c r="H8" s="404" t="s">
        <v>220</v>
      </c>
      <c r="I8" s="422" t="s">
        <v>281</v>
      </c>
      <c r="J8" s="88" t="s">
        <v>282</v>
      </c>
      <c r="K8" s="422" t="s">
        <v>274</v>
      </c>
      <c r="L8" s="422" t="s">
        <v>283</v>
      </c>
      <c r="M8" s="422" t="s">
        <v>284</v>
      </c>
      <c r="N8" s="431" t="s">
        <v>285</v>
      </c>
      <c r="O8" s="431" t="s">
        <v>286</v>
      </c>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row>
    <row r="9" spans="1:267" s="13" customFormat="1" ht="51" customHeight="1" thickBot="1">
      <c r="A9" s="401"/>
      <c r="B9" s="403"/>
      <c r="C9" s="185" t="s">
        <v>287</v>
      </c>
      <c r="D9" s="403"/>
      <c r="E9" s="405"/>
      <c r="F9" s="405"/>
      <c r="G9" s="405"/>
      <c r="H9" s="405"/>
      <c r="I9" s="405"/>
      <c r="J9" s="92" t="s">
        <v>288</v>
      </c>
      <c r="K9" s="405" t="s">
        <v>289</v>
      </c>
      <c r="L9" s="405"/>
      <c r="M9" s="405" t="s">
        <v>289</v>
      </c>
      <c r="N9" s="433"/>
      <c r="O9" s="432"/>
      <c r="P9" s="10"/>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row>
    <row r="10" spans="1:267" ht="30">
      <c r="A10" s="381">
        <v>1</v>
      </c>
      <c r="B10" s="390" t="s">
        <v>290</v>
      </c>
      <c r="C10" s="390" t="s">
        <v>291</v>
      </c>
      <c r="D10" s="111" t="s">
        <v>292</v>
      </c>
      <c r="E10" s="390">
        <v>12</v>
      </c>
      <c r="F10" s="372">
        <v>2</v>
      </c>
      <c r="G10" s="375">
        <f>+F10/E10</f>
        <v>0.16666666666666666</v>
      </c>
      <c r="H10" s="378" t="str">
        <f>CONCATENATE(IF(G10&lt;='8-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 - ",VLOOKUP(IF(G10&lt;='8-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valida"))))),'8- Políticas de Administración '!$B$6:$F$10,5,FALSE))</f>
        <v>Media - 3</v>
      </c>
      <c r="I10" s="102" t="s">
        <v>293</v>
      </c>
      <c r="J10" s="121" t="s">
        <v>294</v>
      </c>
      <c r="K10" s="102" t="str">
        <f>IFERROR(CONCATENATE(INDEX('8- Políticas de Administración '!$B$16:$F$53,MATCH('5- Identificación de Riesgos'!J10,'8- Políticas de Administración '!$C$16:$C$54,0),1)," - ",L10),"")</f>
        <v>Moderado - 3</v>
      </c>
      <c r="L10" s="139">
        <f>IFERROR(VLOOKUP(INDEX('8- Políticas de Administración '!$B$16:$F$63,MATCH('5- Identificación de Riesgos'!J10,'8- Políticas de Administración '!$C$16:$C$64,0),1),'8- Políticas de Administración '!$B$16:$F$64,5,FALSE),"")</f>
        <v>3</v>
      </c>
      <c r="M10" s="390" t="str">
        <f>IFERROR(CONCATENATE(INDEX('8- Políticas de Administración '!$B$16:$F$53,MATCH(ROUND(AVERAGE(L10:L19),0),'8- Políticas de Administración '!$F$16:$F$53,0),1)," - ",ROUND(AVERAGE(L10:L19),0)),"")</f>
        <v>Moderado - 3</v>
      </c>
      <c r="N10" s="423" t="str">
        <f>IFERROR(CONCATENATE(VLOOKUP((LEFT(H10,LEN(H10)-4)&amp;LEFT(M10,LEN(M10)-4)),'9- Matriz de Calor '!$D$18:$E$42,2,0)," - ",RIGHT(H10,1)*RIGHT(M10,1)),"")</f>
        <v>Moderado - 9</v>
      </c>
      <c r="O10" s="444">
        <f>RIGHT(H10,1)*RIGHT(M10,1)</f>
        <v>9</v>
      </c>
      <c r="P10" s="10"/>
    </row>
    <row r="11" spans="1:267" ht="45">
      <c r="A11" s="382"/>
      <c r="B11" s="391"/>
      <c r="C11" s="391"/>
      <c r="D11" s="111" t="s">
        <v>295</v>
      </c>
      <c r="E11" s="391"/>
      <c r="F11" s="373"/>
      <c r="G11" s="376"/>
      <c r="H11" s="379"/>
      <c r="I11" s="103" t="s">
        <v>296</v>
      </c>
      <c r="J11" s="143" t="s">
        <v>297</v>
      </c>
      <c r="K11" s="103" t="str">
        <f>IFERROR(CONCATENATE(INDEX('8- Políticas de Administración '!$B$16:$F$53,MATCH('5- Identificación de Riesgos'!J11,'8- Políticas de Administración '!$C$16:$C$54,0),1)," - ",L11),"")</f>
        <v>Mayor - 4</v>
      </c>
      <c r="L11" s="138">
        <f>IFERROR(VLOOKUP(INDEX('8- Políticas de Administración '!$B$16:$F$63,MATCH('5- Identificación de Riesgos'!J11,'8- Políticas de Administración '!$C$16:$C$64,0),1),'8- Políticas de Administración '!$B$16:$F$64,5,FALSE),"")</f>
        <v>4</v>
      </c>
      <c r="M11" s="391"/>
      <c r="N11" s="424"/>
      <c r="O11" s="444"/>
      <c r="P11" s="10"/>
    </row>
    <row r="12" spans="1:267" ht="30">
      <c r="A12" s="382"/>
      <c r="B12" s="391"/>
      <c r="C12" s="391"/>
      <c r="D12" s="111" t="s">
        <v>298</v>
      </c>
      <c r="E12" s="391"/>
      <c r="F12" s="373"/>
      <c r="G12" s="376"/>
      <c r="H12" s="379"/>
      <c r="I12" s="103" t="s">
        <v>299</v>
      </c>
      <c r="J12" s="143" t="s">
        <v>300</v>
      </c>
      <c r="K12" s="103" t="str">
        <f>IFERROR(CONCATENATE(INDEX('8- Políticas de Administración '!$B$16:$F$53,MATCH('5- Identificación de Riesgos'!J12,'8- Políticas de Administración '!$C$16:$C$54,0),1)," - ",L12),"")</f>
        <v>Moderado - 3</v>
      </c>
      <c r="L12" s="138">
        <f>IFERROR(VLOOKUP(INDEX('8- Políticas de Administración '!$B$16:$F$63,MATCH('5- Identificación de Riesgos'!J12,'8- Políticas de Administración '!$C$16:$C$64,0),1),'8- Políticas de Administración '!$B$16:$F$64,5,FALSE),"")</f>
        <v>3</v>
      </c>
      <c r="M12" s="391"/>
      <c r="N12" s="424"/>
      <c r="O12" s="444"/>
      <c r="P12" s="10"/>
    </row>
    <row r="13" spans="1:267" ht="25.5">
      <c r="A13" s="382"/>
      <c r="B13" s="391"/>
      <c r="C13" s="391"/>
      <c r="D13" s="111" t="s">
        <v>301</v>
      </c>
      <c r="E13" s="391"/>
      <c r="F13" s="373"/>
      <c r="G13" s="376"/>
      <c r="H13" s="379"/>
      <c r="I13" s="103"/>
      <c r="J13" s="143"/>
      <c r="K13" s="103" t="str">
        <f>IFERROR(CONCATENATE(INDEX('8- Políticas de Administración '!$B$16:$F$53,MATCH('5- Identificación de Riesgos'!J13,'8- Políticas de Administración '!$C$16:$C$54,0),1)," - ",L13),"")</f>
        <v/>
      </c>
      <c r="L13" s="138" t="str">
        <f>IFERROR(VLOOKUP(INDEX('8- Políticas de Administración '!$B$16:$F$63,MATCH('5- Identificación de Riesgos'!J13,'8- Políticas de Administración '!$C$16:$C$64,0),1),'8- Políticas de Administración '!$B$16:$F$64,5,FALSE),"")</f>
        <v/>
      </c>
      <c r="M13" s="391"/>
      <c r="N13" s="424"/>
      <c r="O13" s="444"/>
      <c r="P13" s="10"/>
    </row>
    <row r="14" spans="1:267" ht="16.5">
      <c r="A14" s="382"/>
      <c r="B14" s="391"/>
      <c r="C14" s="391"/>
      <c r="D14" s="111"/>
      <c r="E14" s="391"/>
      <c r="F14" s="373"/>
      <c r="G14" s="376"/>
      <c r="H14" s="379"/>
      <c r="I14" s="103"/>
      <c r="J14" s="143"/>
      <c r="K14" s="103" t="str">
        <f>IFERROR(CONCATENATE(INDEX('8- Políticas de Administración '!$B$16:$F$53,MATCH('5- Identificación de Riesgos'!J14,'8- Políticas de Administración '!$C$16:$C$54,0),1)," - ",L14),"")</f>
        <v/>
      </c>
      <c r="L14" s="138" t="str">
        <f>IFERROR(VLOOKUP(INDEX('8- Políticas de Administración '!$B$16:$F$63,MATCH('5- Identificación de Riesgos'!J14,'8- Políticas de Administración '!$C$16:$C$64,0),1),'8- Políticas de Administración '!$B$16:$F$64,5,FALSE),"")</f>
        <v/>
      </c>
      <c r="M14" s="391"/>
      <c r="N14" s="424"/>
      <c r="O14" s="444"/>
      <c r="P14" s="10"/>
    </row>
    <row r="15" spans="1:267" ht="16.5">
      <c r="A15" s="382"/>
      <c r="B15" s="391"/>
      <c r="C15" s="391"/>
      <c r="E15" s="391"/>
      <c r="F15" s="373"/>
      <c r="G15" s="376"/>
      <c r="H15" s="379"/>
      <c r="I15" s="103"/>
      <c r="J15" s="143"/>
      <c r="K15" s="103" t="str">
        <f>IFERROR(CONCATENATE(INDEX('8- Políticas de Administración '!$B$16:$F$53,MATCH('5- Identificación de Riesgos'!J15,'8- Políticas de Administración '!$C$16:$C$54,0),1)," - ",L15),"")</f>
        <v/>
      </c>
      <c r="L15" s="138" t="str">
        <f>IFERROR(VLOOKUP(INDEX('8- Políticas de Administración '!$B$16:$F$63,MATCH('5- Identificación de Riesgos'!J15,'8- Políticas de Administración '!$C$16:$C$64,0),1),'8- Políticas de Administración '!$B$16:$F$64,5,FALSE),"")</f>
        <v/>
      </c>
      <c r="M15" s="391"/>
      <c r="N15" s="424"/>
      <c r="O15" s="444"/>
      <c r="P15" s="10"/>
    </row>
    <row r="16" spans="1:267" ht="16.5">
      <c r="A16" s="382"/>
      <c r="B16" s="391"/>
      <c r="C16" s="391"/>
      <c r="E16" s="391"/>
      <c r="F16" s="373"/>
      <c r="G16" s="376"/>
      <c r="H16" s="379"/>
      <c r="I16" s="103"/>
      <c r="J16" s="143"/>
      <c r="K16" s="103" t="str">
        <f>IFERROR(CONCATENATE(INDEX('8- Políticas de Administración '!$B$16:$F$53,MATCH('5- Identificación de Riesgos'!J16,'8- Políticas de Administración '!$C$16:$C$54,0),1)," - ",L16),"")</f>
        <v/>
      </c>
      <c r="L16" s="138" t="str">
        <f>IFERROR(VLOOKUP(INDEX('8- Políticas de Administración '!$B$16:$F$63,MATCH('5- Identificación de Riesgos'!J16,'8- Políticas de Administración '!$C$16:$C$64,0),1),'8- Políticas de Administración '!$B$16:$F$64,5,FALSE),"")</f>
        <v/>
      </c>
      <c r="M16" s="391"/>
      <c r="N16" s="424"/>
      <c r="O16" s="444"/>
      <c r="P16" s="10"/>
    </row>
    <row r="17" spans="1:16" ht="16.5">
      <c r="A17" s="382"/>
      <c r="B17" s="391"/>
      <c r="C17" s="391"/>
      <c r="E17" s="391"/>
      <c r="F17" s="373"/>
      <c r="G17" s="376"/>
      <c r="H17" s="379"/>
      <c r="I17" s="103"/>
      <c r="J17" s="143"/>
      <c r="K17" s="103" t="str">
        <f>IFERROR(CONCATENATE(INDEX('8- Políticas de Administración '!$B$16:$F$53,MATCH('5- Identificación de Riesgos'!J17,'8- Políticas de Administración '!$C$16:$C$54,0),1)," - ",L17),"")</f>
        <v/>
      </c>
      <c r="L17" s="138" t="str">
        <f>IFERROR(VLOOKUP(INDEX('8- Políticas de Administración '!$B$16:$F$63,MATCH('5- Identificación de Riesgos'!J17,'8- Políticas de Administración '!$C$16:$C$64,0),1),'8- Políticas de Administración '!$B$16:$F$64,5,FALSE),"")</f>
        <v/>
      </c>
      <c r="M17" s="391"/>
      <c r="N17" s="424"/>
      <c r="O17" s="444"/>
      <c r="P17" s="10"/>
    </row>
    <row r="18" spans="1:16" ht="16.5">
      <c r="A18" s="382"/>
      <c r="B18" s="391"/>
      <c r="C18" s="391"/>
      <c r="D18" s="113"/>
      <c r="E18" s="391"/>
      <c r="F18" s="373"/>
      <c r="G18" s="376"/>
      <c r="H18" s="379"/>
      <c r="I18" s="103"/>
      <c r="J18" s="143"/>
      <c r="K18" s="103" t="str">
        <f>IFERROR(CONCATENATE(INDEX('8- Políticas de Administración '!$B$16:$F$53,MATCH('5- Identificación de Riesgos'!J18,'8- Políticas de Administración '!$C$16:$C$54,0),1)," - ",L18),"")</f>
        <v/>
      </c>
      <c r="L18" s="138" t="str">
        <f>IFERROR(VLOOKUP(INDEX('8- Políticas de Administración '!$B$16:$F$63,MATCH('5- Identificación de Riesgos'!J18,'8- Políticas de Administración '!$C$16:$C$64,0),1),'8- Políticas de Administración '!$B$16:$F$64,5,FALSE),"")</f>
        <v/>
      </c>
      <c r="M18" s="391"/>
      <c r="N18" s="424"/>
      <c r="O18" s="444"/>
      <c r="P18" s="10"/>
    </row>
    <row r="19" spans="1:16" ht="17.25" thickBot="1">
      <c r="A19" s="383"/>
      <c r="B19" s="392"/>
      <c r="C19" s="392"/>
      <c r="D19" s="114"/>
      <c r="E19" s="392"/>
      <c r="F19" s="374"/>
      <c r="G19" s="377"/>
      <c r="H19" s="380"/>
      <c r="I19" s="104"/>
      <c r="J19" s="144"/>
      <c r="K19" s="104" t="str">
        <f>IFERROR(CONCATENATE(INDEX('8- Políticas de Administración '!$B$16:$F$53,MATCH('5- Identificación de Riesgos'!J19,'8- Políticas de Administración '!$C$16:$C$54,0),1)," - ",L19),"")</f>
        <v/>
      </c>
      <c r="L19" s="140" t="str">
        <f>IFERROR(VLOOKUP(INDEX('8- Políticas de Administración '!$B$16:$F$63,MATCH('5- Identificación de Riesgos'!J19,'8- Políticas de Administración '!$C$16:$C$64,0),1),'8- Políticas de Administración '!$B$16:$F$64,5,FALSE),"")</f>
        <v/>
      </c>
      <c r="M19" s="392"/>
      <c r="N19" s="425"/>
      <c r="O19" s="444"/>
      <c r="P19" s="10"/>
    </row>
    <row r="20" spans="1:16" ht="30.75">
      <c r="A20" s="381">
        <v>2</v>
      </c>
      <c r="B20" s="390" t="s">
        <v>302</v>
      </c>
      <c r="C20" s="390" t="s">
        <v>303</v>
      </c>
      <c r="D20" s="182" t="s">
        <v>304</v>
      </c>
      <c r="E20" s="390">
        <v>365</v>
      </c>
      <c r="F20" s="413">
        <v>2</v>
      </c>
      <c r="G20" s="375">
        <f t="shared" ref="G20" si="0">+F20/E20</f>
        <v>5.4794520547945206E-3</v>
      </c>
      <c r="H20" s="378" t="str">
        <f>CONCATENATE(IF(G20&lt;='8-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 - ",VLOOKUP(IF(G20&lt;='8-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valida"))))),'8- Políticas de Administración '!$B$6:$F$10,5,FALSE))</f>
        <v>Muy Baja - 1</v>
      </c>
      <c r="I20" s="102" t="s">
        <v>293</v>
      </c>
      <c r="J20" s="121" t="s">
        <v>294</v>
      </c>
      <c r="K20" s="102" t="str">
        <f>IFERROR(CONCATENATE(INDEX('8- Políticas de Administración '!$B$16:$F$53,MATCH('5- Identificación de Riesgos'!J20,'8- Políticas de Administración '!$C$16:$C$54,0),1)," - ",L20),"")</f>
        <v>Moderado - 3</v>
      </c>
      <c r="L20" s="139">
        <f>IFERROR(VLOOKUP(INDEX('8- Políticas de Administración '!$B$16:$F$63,MATCH('5- Identificación de Riesgos'!J20,'8- Políticas de Administración '!$C$16:$C$64,0),1),'8- Políticas de Administración '!$B$16:$F$64,5,FALSE),"")</f>
        <v>3</v>
      </c>
      <c r="M20" s="390" t="str">
        <f>IFERROR(CONCATENATE(INDEX('8- Políticas de Administración '!$B$16:$F$53,MATCH(ROUND(AVERAGE(L20:L29),0),'8- Políticas de Administración '!$F$16:$F$53,0),1)," - ",ROUND(AVERAGE(L20:L29),0)),"")</f>
        <v>Moderado - 3</v>
      </c>
      <c r="N20" s="423" t="str">
        <f>IFERROR(CONCATENATE(VLOOKUP((LEFT(H20,LEN(H20)-4)&amp;LEFT(M20,LEN(M20)-4)),'9- Matriz de Calor '!$D$18:$E$42,2,0)," - ",RIGHT(H20,1)*RIGHT(M20,1)),"")</f>
        <v>Moderado - 3</v>
      </c>
      <c r="O20" s="445">
        <f>RIGHT(H20,1)*RIGHT(M20,1)</f>
        <v>3</v>
      </c>
    </row>
    <row r="21" spans="1:16" ht="45">
      <c r="A21" s="382"/>
      <c r="B21" s="391"/>
      <c r="C21" s="391"/>
      <c r="D21" s="183" t="s">
        <v>305</v>
      </c>
      <c r="E21" s="391"/>
      <c r="F21" s="414"/>
      <c r="G21" s="376"/>
      <c r="H21" s="379"/>
      <c r="I21" s="103" t="s">
        <v>296</v>
      </c>
      <c r="J21" s="143" t="s">
        <v>297</v>
      </c>
      <c r="K21" s="103" t="str">
        <f>IFERROR(CONCATENATE(INDEX('8- Políticas de Administración '!$B$16:$F$53,MATCH('5- Identificación de Riesgos'!J21,'8- Políticas de Administración '!$C$16:$C$54,0),1)," - ",L21),"")</f>
        <v>Mayor - 4</v>
      </c>
      <c r="L21" s="138">
        <f>IFERROR(VLOOKUP(INDEX('8- Políticas de Administración '!$B$16:$F$63,MATCH('5- Identificación de Riesgos'!J21,'8- Políticas de Administración '!$C$16:$C$64,0),1),'8- Políticas de Administración '!$B$16:$F$64,5,FALSE),"")</f>
        <v>4</v>
      </c>
      <c r="M21" s="391"/>
      <c r="N21" s="424"/>
      <c r="O21" s="428"/>
    </row>
    <row r="22" spans="1:16" ht="45">
      <c r="A22" s="382"/>
      <c r="B22" s="391"/>
      <c r="C22" s="391"/>
      <c r="D22" s="183" t="s">
        <v>306</v>
      </c>
      <c r="E22" s="391"/>
      <c r="F22" s="414"/>
      <c r="G22" s="376"/>
      <c r="H22" s="379"/>
      <c r="I22" s="103" t="s">
        <v>299</v>
      </c>
      <c r="J22" s="143" t="s">
        <v>307</v>
      </c>
      <c r="K22" s="103"/>
      <c r="L22" s="138">
        <f>IFERROR(VLOOKUP(INDEX('8- Políticas de Administración '!$B$16:$F$63,MATCH('5- Identificación de Riesgos'!J22,'8- Políticas de Administración '!$C$16:$C$64,0),1),'8- Políticas de Administración '!$B$16:$F$64,5,FALSE),"")</f>
        <v>2</v>
      </c>
      <c r="M22" s="391"/>
      <c r="N22" s="424"/>
      <c r="O22" s="428"/>
    </row>
    <row r="23" spans="1:16" ht="30.75" thickBot="1">
      <c r="A23" s="382"/>
      <c r="B23" s="391"/>
      <c r="C23" s="391"/>
      <c r="D23" s="184" t="s">
        <v>308</v>
      </c>
      <c r="E23" s="391"/>
      <c r="F23" s="414"/>
      <c r="G23" s="376"/>
      <c r="H23" s="379"/>
      <c r="I23" s="103"/>
      <c r="J23" s="143"/>
      <c r="K23" s="103" t="str">
        <f>IFERROR(CONCATENATE(INDEX('8- Políticas de Administración '!$B$16:$F$53,MATCH('5- Identificación de Riesgos'!J23,'8- Políticas de Administración '!$C$16:$C$54,0),1)," - ",L23),"")</f>
        <v/>
      </c>
      <c r="L23" s="138" t="str">
        <f>IFERROR(VLOOKUP(INDEX('8- Políticas de Administración '!$B$16:$F$63,MATCH('5- Identificación de Riesgos'!J23,'8- Políticas de Administración '!$C$16:$C$64,0),1),'8- Políticas de Administración '!$B$16:$F$64,5,FALSE),"")</f>
        <v/>
      </c>
      <c r="M23" s="391"/>
      <c r="N23" s="424"/>
      <c r="O23" s="428"/>
    </row>
    <row r="24" spans="1:16">
      <c r="A24" s="382"/>
      <c r="B24" s="391"/>
      <c r="C24" s="391"/>
      <c r="D24" s="111"/>
      <c r="E24" s="391"/>
      <c r="F24" s="414"/>
      <c r="G24" s="376"/>
      <c r="H24" s="379"/>
      <c r="I24" s="103"/>
      <c r="J24" s="143"/>
      <c r="K24" s="103" t="str">
        <f>IFERROR(CONCATENATE(INDEX('8- Políticas de Administración '!$B$16:$F$53,MATCH('5- Identificación de Riesgos'!J24,'8- Políticas de Administración '!$C$16:$C$54,0),1)," - ",L24),"")</f>
        <v/>
      </c>
      <c r="L24" s="138" t="str">
        <f>IFERROR(VLOOKUP(INDEX('8- Políticas de Administración '!$B$16:$F$63,MATCH('5- Identificación de Riesgos'!J24,'8- Políticas de Administración '!$C$16:$C$64,0),1),'8- Políticas de Administración '!$B$16:$F$64,5,FALSE),"")</f>
        <v/>
      </c>
      <c r="M24" s="391"/>
      <c r="N24" s="424"/>
      <c r="O24" s="428"/>
    </row>
    <row r="25" spans="1:16">
      <c r="A25" s="382"/>
      <c r="B25" s="391"/>
      <c r="C25" s="391"/>
      <c r="D25" s="115"/>
      <c r="E25" s="391"/>
      <c r="F25" s="414"/>
      <c r="G25" s="376"/>
      <c r="H25" s="379"/>
      <c r="I25" s="103"/>
      <c r="J25" s="143"/>
      <c r="K25" s="103" t="str">
        <f>IFERROR(CONCATENATE(INDEX('8- Políticas de Administración '!$B$16:$F$53,MATCH('5- Identificación de Riesgos'!J25,'8- Políticas de Administración '!$C$16:$C$54,0),1)," - ",L25),"")</f>
        <v/>
      </c>
      <c r="L25" s="138" t="str">
        <f>IFERROR(VLOOKUP(INDEX('8- Políticas de Administración '!$B$16:$F$63,MATCH('5- Identificación de Riesgos'!J25,'8- Políticas de Administración '!$C$16:$C$64,0),1),'8- Políticas de Administración '!$B$16:$F$64,5,FALSE),"")</f>
        <v/>
      </c>
      <c r="M25" s="391"/>
      <c r="N25" s="424"/>
      <c r="O25" s="428"/>
    </row>
    <row r="26" spans="1:16">
      <c r="A26" s="382"/>
      <c r="B26" s="391"/>
      <c r="C26" s="391"/>
      <c r="D26" s="113"/>
      <c r="E26" s="391"/>
      <c r="F26" s="414"/>
      <c r="G26" s="376"/>
      <c r="H26" s="379"/>
      <c r="I26" s="103"/>
      <c r="J26" s="143"/>
      <c r="K26" s="103" t="str">
        <f>IFERROR(CONCATENATE(INDEX('8- Políticas de Administración '!$B$16:$F$53,MATCH('5- Identificación de Riesgos'!J26,'8- Políticas de Administración '!$C$16:$C$54,0),1)," - ",L26),"")</f>
        <v/>
      </c>
      <c r="L26" s="138" t="str">
        <f>IFERROR(VLOOKUP(INDEX('8- Políticas de Administración '!$B$16:$F$63,MATCH('5- Identificación de Riesgos'!J26,'8- Políticas de Administración '!$C$16:$C$64,0),1),'8- Políticas de Administración '!$B$16:$F$64,5,FALSE),"")</f>
        <v/>
      </c>
      <c r="M26" s="391"/>
      <c r="N26" s="424"/>
      <c r="O26" s="428"/>
    </row>
    <row r="27" spans="1:16">
      <c r="A27" s="382"/>
      <c r="B27" s="391"/>
      <c r="C27" s="391"/>
      <c r="D27" s="113"/>
      <c r="E27" s="391"/>
      <c r="F27" s="414"/>
      <c r="G27" s="376"/>
      <c r="H27" s="379"/>
      <c r="I27" s="103"/>
      <c r="J27" s="143"/>
      <c r="K27" s="103" t="str">
        <f>IFERROR(CONCATENATE(INDEX('8- Políticas de Administración '!$B$16:$F$53,MATCH('5- Identificación de Riesgos'!J27,'8- Políticas de Administración '!$C$16:$C$54,0),1)," - ",L27),"")</f>
        <v/>
      </c>
      <c r="L27" s="138" t="str">
        <f>IFERROR(VLOOKUP(INDEX('8- Políticas de Administración '!$B$16:$F$63,MATCH('5- Identificación de Riesgos'!J27,'8- Políticas de Administración '!$C$16:$C$64,0),1),'8- Políticas de Administración '!$B$16:$F$64,5,FALSE),"")</f>
        <v/>
      </c>
      <c r="M27" s="391"/>
      <c r="N27" s="424"/>
      <c r="O27" s="428"/>
    </row>
    <row r="28" spans="1:16">
      <c r="A28" s="382"/>
      <c r="B28" s="391"/>
      <c r="C28" s="391"/>
      <c r="D28" s="113"/>
      <c r="E28" s="391"/>
      <c r="F28" s="414"/>
      <c r="G28" s="376"/>
      <c r="H28" s="379"/>
      <c r="I28" s="103"/>
      <c r="J28" s="143"/>
      <c r="K28" s="103" t="str">
        <f>IFERROR(CONCATENATE(INDEX('8- Políticas de Administración '!$B$16:$F$53,MATCH('5- Identificación de Riesgos'!J28,'8- Políticas de Administración '!$C$16:$C$54,0),1)," - ",L28),"")</f>
        <v/>
      </c>
      <c r="L28" s="138" t="str">
        <f>IFERROR(VLOOKUP(INDEX('8- Políticas de Administración '!$B$16:$F$63,MATCH('5- Identificación de Riesgos'!J28,'8- Políticas de Administración '!$C$16:$C$64,0),1),'8- Políticas de Administración '!$B$16:$F$64,5,FALSE),"")</f>
        <v/>
      </c>
      <c r="M28" s="391"/>
      <c r="N28" s="424"/>
      <c r="O28" s="428"/>
    </row>
    <row r="29" spans="1:16" ht="15.75" thickBot="1">
      <c r="A29" s="383"/>
      <c r="B29" s="392"/>
      <c r="C29" s="392"/>
      <c r="D29" s="114"/>
      <c r="E29" s="392"/>
      <c r="F29" s="415"/>
      <c r="G29" s="377"/>
      <c r="H29" s="380"/>
      <c r="I29" s="104"/>
      <c r="J29" s="144"/>
      <c r="K29" s="104" t="str">
        <f>IFERROR(CONCATENATE(INDEX('8- Políticas de Administración '!$B$16:$F$53,MATCH('5- Identificación de Riesgos'!J29,'8- Políticas de Administración '!$C$16:$C$54,0),1)," - ",L29),"")</f>
        <v/>
      </c>
      <c r="L29" s="140" t="str">
        <f>IFERROR(VLOOKUP(INDEX('8- Políticas de Administración '!$B$16:$F$63,MATCH('5- Identificación de Riesgos'!J29,'8- Políticas de Administración '!$C$16:$C$64,0),1),'8- Políticas de Administración '!$B$16:$F$64,5,FALSE),"")</f>
        <v/>
      </c>
      <c r="M29" s="392"/>
      <c r="N29" s="425"/>
      <c r="O29" s="428"/>
    </row>
    <row r="30" spans="1:16" ht="40.5">
      <c r="A30" s="381">
        <v>3</v>
      </c>
      <c r="B30" s="406" t="s">
        <v>309</v>
      </c>
      <c r="C30" s="410" t="s">
        <v>310</v>
      </c>
      <c r="D30" s="178" t="s">
        <v>311</v>
      </c>
      <c r="E30" s="390">
        <v>365</v>
      </c>
      <c r="F30" s="413">
        <v>4</v>
      </c>
      <c r="G30" s="375">
        <f t="shared" ref="G30" si="1">+F30/E30</f>
        <v>1.0958904109589041E-2</v>
      </c>
      <c r="H30" s="378" t="str">
        <f>CONCATENATE(IF(G30&lt;='8-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 - ",VLOOKUP(IF(G30&lt;='8-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valida"))))),'8- Políticas de Administración '!$B$6:$F$10,5,FALSE))</f>
        <v>Muy Baja - 1</v>
      </c>
      <c r="I30" s="102" t="s">
        <v>293</v>
      </c>
      <c r="J30" s="121" t="s">
        <v>294</v>
      </c>
      <c r="K30" s="102" t="str">
        <f>IFERROR(CONCATENATE(INDEX('8- Políticas de Administración '!$B$16:$F$53,MATCH('5- Identificación de Riesgos'!J30,'8- Políticas de Administración '!$C$16:$C$54,0),1)," - ",L30),"")</f>
        <v>Moderado - 3</v>
      </c>
      <c r="L30" s="139">
        <f>IFERROR(VLOOKUP(INDEX('8- Políticas de Administración '!$B$16:$F$63,MATCH('5- Identificación de Riesgos'!J30,'8- Políticas de Administración '!$C$16:$C$64,0),1),'8- Políticas de Administración '!$B$16:$F$64,5,FALSE),"")</f>
        <v>3</v>
      </c>
      <c r="M30" s="390" t="str">
        <f>IFERROR(CONCATENATE(INDEX('8- Políticas de Administración '!$B$16:$F$53,MATCH(ROUND(AVERAGE(L30:L39),0),'8- Políticas de Administración '!$F$16:$F$53,0),1)," - ",ROUND(AVERAGE(L30:L39),0)),"")</f>
        <v>Moderado - 3</v>
      </c>
      <c r="N30" s="423" t="str">
        <f>IFERROR(CONCATENATE(VLOOKUP((LEFT(H30,LEN(H30)-4)&amp;LEFT(M30,LEN(M30)-4)),'9- Matriz de Calor '!$D$18:$E$42,2,0)," - ",RIGHT(H30,1)*RIGHT(M30,1)),"")</f>
        <v>Moderado - 3</v>
      </c>
      <c r="O30" s="428">
        <f>RIGHT(H30,1)*RIGHT(M30,1)</f>
        <v>3</v>
      </c>
    </row>
    <row r="31" spans="1:16" ht="59.25" customHeight="1">
      <c r="A31" s="382"/>
      <c r="B31" s="407"/>
      <c r="C31" s="411"/>
      <c r="D31" s="178" t="s">
        <v>312</v>
      </c>
      <c r="E31" s="391"/>
      <c r="F31" s="414"/>
      <c r="G31" s="376"/>
      <c r="H31" s="379"/>
      <c r="I31" s="103" t="s">
        <v>296</v>
      </c>
      <c r="J31" s="143" t="s">
        <v>297</v>
      </c>
      <c r="K31" s="103" t="str">
        <f>IFERROR(CONCATENATE(INDEX('8- Políticas de Administración '!$B$16:$F$53,MATCH('5- Identificación de Riesgos'!J31,'8- Políticas de Administración '!$C$16:$C$54,0),1)," - ",L31),"")</f>
        <v>Mayor - 4</v>
      </c>
      <c r="L31" s="138">
        <f>IFERROR(VLOOKUP(INDEX('8- Políticas de Administración '!$B$16:$F$63,MATCH('5- Identificación de Riesgos'!J31,'8- Políticas de Administración '!$C$16:$C$64,0),1),'8- Políticas de Administración '!$B$16:$F$64,5,FALSE),"")</f>
        <v>4</v>
      </c>
      <c r="M31" s="391"/>
      <c r="N31" s="424"/>
      <c r="O31" s="428"/>
    </row>
    <row r="32" spans="1:16" ht="30">
      <c r="A32" s="382"/>
      <c r="B32" s="407"/>
      <c r="C32" s="411"/>
      <c r="D32" s="111"/>
      <c r="E32" s="391"/>
      <c r="F32" s="414"/>
      <c r="G32" s="376"/>
      <c r="H32" s="379"/>
      <c r="I32" s="103" t="s">
        <v>299</v>
      </c>
      <c r="J32" s="143" t="s">
        <v>307</v>
      </c>
      <c r="K32" s="103" t="str">
        <f>IFERROR(CONCATENATE(INDEX('8- Políticas de Administración '!$B$16:$F$53,MATCH('5- Identificación de Riesgos'!J32,'8- Políticas de Administración '!$C$16:$C$54,0),1)," - ",L32),"")</f>
        <v>Menor - 2</v>
      </c>
      <c r="L32" s="138">
        <f>IFERROR(VLOOKUP(INDEX('8- Políticas de Administración '!$B$16:$F$63,MATCH('5- Identificación de Riesgos'!J32,'8- Políticas de Administración '!$C$16:$C$64,0),1),'8- Políticas de Administración '!$B$16:$F$64,5,FALSE),"")</f>
        <v>2</v>
      </c>
      <c r="M32" s="391"/>
      <c r="N32" s="424"/>
      <c r="O32" s="428"/>
    </row>
    <row r="33" spans="1:22">
      <c r="A33" s="382"/>
      <c r="B33" s="407"/>
      <c r="C33" s="411"/>
      <c r="D33" s="111"/>
      <c r="E33" s="391"/>
      <c r="F33" s="414"/>
      <c r="G33" s="376"/>
      <c r="H33" s="379"/>
      <c r="I33" s="103"/>
      <c r="J33" s="143"/>
      <c r="K33" s="103" t="str">
        <f>IFERROR(CONCATENATE(INDEX('8- Políticas de Administración '!$B$16:$F$53,MATCH('5- Identificación de Riesgos'!J33,'8- Políticas de Administración '!$C$16:$C$54,0),1)," - ",L33),"")</f>
        <v/>
      </c>
      <c r="L33" s="138" t="str">
        <f>IFERROR(VLOOKUP(INDEX('8- Políticas de Administración '!$B$16:$F$63,MATCH('5- Identificación de Riesgos'!J33,'8- Políticas de Administración '!$C$16:$C$64,0),1),'8- Políticas de Administración '!$B$16:$F$64,5,FALSE),"")</f>
        <v/>
      </c>
      <c r="M33" s="391"/>
      <c r="N33" s="424"/>
      <c r="O33" s="428"/>
    </row>
    <row r="34" spans="1:22">
      <c r="A34" s="382"/>
      <c r="B34" s="407"/>
      <c r="C34" s="411"/>
      <c r="D34" s="113"/>
      <c r="E34" s="391"/>
      <c r="F34" s="414"/>
      <c r="G34" s="376"/>
      <c r="H34" s="379"/>
      <c r="I34" s="103"/>
      <c r="J34" s="143"/>
      <c r="K34" s="103" t="str">
        <f>IFERROR(CONCATENATE(INDEX('8- Políticas de Administración '!$B$16:$F$53,MATCH('5- Identificación de Riesgos'!J34,'8- Políticas de Administración '!$C$16:$C$54,0),1)," - ",L34),"")</f>
        <v/>
      </c>
      <c r="L34" s="138" t="str">
        <f>IFERROR(VLOOKUP(INDEX('8- Políticas de Administración '!$B$16:$F$63,MATCH('5- Identificación de Riesgos'!J34,'8- Políticas de Administración '!$C$16:$C$64,0),1),'8- Políticas de Administración '!$B$16:$F$64,5,FALSE),"")</f>
        <v/>
      </c>
      <c r="M34" s="391"/>
      <c r="N34" s="424"/>
      <c r="O34" s="428"/>
    </row>
    <row r="35" spans="1:22">
      <c r="A35" s="382"/>
      <c r="B35" s="407"/>
      <c r="C35" s="411"/>
      <c r="D35" s="116"/>
      <c r="E35" s="391"/>
      <c r="F35" s="414"/>
      <c r="G35" s="376"/>
      <c r="H35" s="379"/>
      <c r="I35" s="103"/>
      <c r="J35" s="143"/>
      <c r="K35" s="103" t="str">
        <f>IFERROR(CONCATENATE(INDEX('8- Políticas de Administración '!$B$16:$F$53,MATCH('5- Identificación de Riesgos'!J35,'8- Políticas de Administración '!$C$16:$C$54,0),1)," - ",L35),"")</f>
        <v/>
      </c>
      <c r="L35" s="138" t="str">
        <f>IFERROR(VLOOKUP(INDEX('8- Políticas de Administración '!$B$16:$F$63,MATCH('5- Identificación de Riesgos'!J35,'8- Políticas de Administración '!$C$16:$C$64,0),1),'8- Políticas de Administración '!$B$16:$F$64,5,FALSE),"")</f>
        <v/>
      </c>
      <c r="M35" s="391"/>
      <c r="N35" s="424"/>
      <c r="O35" s="428"/>
    </row>
    <row r="36" spans="1:22">
      <c r="A36" s="382"/>
      <c r="B36" s="407"/>
      <c r="C36" s="411"/>
      <c r="D36" s="112"/>
      <c r="E36" s="391"/>
      <c r="F36" s="414"/>
      <c r="G36" s="376"/>
      <c r="H36" s="379"/>
      <c r="I36" s="103"/>
      <c r="J36" s="143"/>
      <c r="K36" s="103" t="str">
        <f>IFERROR(CONCATENATE(INDEX('8- Políticas de Administración '!$B$16:$F$53,MATCH('5- Identificación de Riesgos'!J36,'8- Políticas de Administración '!$C$16:$C$54,0),1)," - ",L36),"")</f>
        <v/>
      </c>
      <c r="L36" s="138" t="str">
        <f>IFERROR(VLOOKUP(INDEX('8- Políticas de Administración '!$B$16:$F$63,MATCH('5- Identificación de Riesgos'!J36,'8- Políticas de Administración '!$C$16:$C$64,0),1),'8- Políticas de Administración '!$B$16:$F$64,5,FALSE),"")</f>
        <v/>
      </c>
      <c r="M36" s="391"/>
      <c r="N36" s="424"/>
      <c r="O36" s="428"/>
    </row>
    <row r="37" spans="1:22">
      <c r="A37" s="382"/>
      <c r="B37" s="407"/>
      <c r="C37" s="411"/>
      <c r="D37" s="113"/>
      <c r="E37" s="391"/>
      <c r="F37" s="414"/>
      <c r="G37" s="376"/>
      <c r="H37" s="379"/>
      <c r="I37" s="103"/>
      <c r="J37" s="143"/>
      <c r="K37" s="103" t="str">
        <f>IFERROR(CONCATENATE(INDEX('8- Políticas de Administración '!$B$16:$F$53,MATCH('5- Identificación de Riesgos'!J37,'8- Políticas de Administración '!$C$16:$C$54,0),1)," - ",L37),"")</f>
        <v/>
      </c>
      <c r="L37" s="138" t="str">
        <f>IFERROR(VLOOKUP(INDEX('8- Políticas de Administración '!$B$16:$F$63,MATCH('5- Identificación de Riesgos'!J37,'8- Políticas de Administración '!$C$16:$C$64,0),1),'8- Políticas de Administración '!$B$16:$F$64,5,FALSE),"")</f>
        <v/>
      </c>
      <c r="M37" s="391"/>
      <c r="N37" s="424"/>
      <c r="O37" s="428"/>
    </row>
    <row r="38" spans="1:22">
      <c r="A38" s="382"/>
      <c r="B38" s="407"/>
      <c r="C38" s="411"/>
      <c r="D38" s="113"/>
      <c r="E38" s="391"/>
      <c r="F38" s="414"/>
      <c r="G38" s="376"/>
      <c r="H38" s="379"/>
      <c r="I38" s="103"/>
      <c r="J38" s="143"/>
      <c r="K38" s="103" t="str">
        <f>IFERROR(CONCATENATE(INDEX('8- Políticas de Administración '!$B$16:$F$53,MATCH('5- Identificación de Riesgos'!J38,'8- Políticas de Administración '!$C$16:$C$54,0),1)," - ",L38),"")</f>
        <v/>
      </c>
      <c r="L38" s="138" t="str">
        <f>IFERROR(VLOOKUP(INDEX('8- Políticas de Administración '!$B$16:$F$63,MATCH('5- Identificación de Riesgos'!J38,'8- Políticas de Administración '!$C$16:$C$64,0),1),'8- Políticas de Administración '!$B$16:$F$64,5,FALSE),"")</f>
        <v/>
      </c>
      <c r="M38" s="391"/>
      <c r="N38" s="424"/>
      <c r="O38" s="428"/>
    </row>
    <row r="39" spans="1:22" ht="15.75" thickBot="1">
      <c r="A39" s="383"/>
      <c r="B39" s="408"/>
      <c r="C39" s="412"/>
      <c r="D39" s="114"/>
      <c r="E39" s="392"/>
      <c r="F39" s="415"/>
      <c r="G39" s="377"/>
      <c r="H39" s="380"/>
      <c r="I39" s="104"/>
      <c r="J39" s="144"/>
      <c r="K39" s="104" t="str">
        <f>IFERROR(CONCATENATE(INDEX('8- Políticas de Administración '!$B$16:$F$53,MATCH('5- Identificación de Riesgos'!J39,'8- Políticas de Administración '!$C$16:$C$54,0),1)," - ",L39),"")</f>
        <v/>
      </c>
      <c r="L39" s="140" t="str">
        <f>IFERROR(VLOOKUP(INDEX('8- Políticas de Administración '!$B$16:$F$63,MATCH('5- Identificación de Riesgos'!J39,'8- Políticas de Administración '!$C$16:$C$64,0),1),'8- Políticas de Administración '!$B$16:$F$64,5,FALSE),"")</f>
        <v/>
      </c>
      <c r="M39" s="392"/>
      <c r="N39" s="425"/>
      <c r="O39" s="428"/>
    </row>
    <row r="40" spans="1:22" ht="48">
      <c r="A40" s="384">
        <v>4</v>
      </c>
      <c r="B40" s="409" t="s">
        <v>313</v>
      </c>
      <c r="C40" s="409" t="s">
        <v>314</v>
      </c>
      <c r="D40" s="283" t="s">
        <v>315</v>
      </c>
      <c r="E40" s="390">
        <v>365</v>
      </c>
      <c r="F40" s="409">
        <v>0</v>
      </c>
      <c r="G40" s="436">
        <f t="shared" ref="G40" si="2">F40/E40</f>
        <v>0</v>
      </c>
      <c r="H40" s="437" t="s">
        <v>316</v>
      </c>
      <c r="I40" s="105" t="s">
        <v>296</v>
      </c>
      <c r="J40" s="284" t="s">
        <v>317</v>
      </c>
      <c r="K40" s="102" t="s">
        <v>318</v>
      </c>
      <c r="L40" s="139">
        <v>4</v>
      </c>
      <c r="M40" s="409" t="s">
        <v>319</v>
      </c>
      <c r="N40" s="429" t="s">
        <v>319</v>
      </c>
      <c r="O40" s="426">
        <f>RIGHT(H40,1)*RIGHT(M40,1)</f>
        <v>3</v>
      </c>
      <c r="Q40" s="442" t="s">
        <v>320</v>
      </c>
      <c r="R40" s="442"/>
      <c r="S40" s="442"/>
      <c r="T40" s="442"/>
      <c r="U40" s="442"/>
      <c r="V40" s="442"/>
    </row>
    <row r="41" spans="1:22" ht="39" customHeight="1">
      <c r="A41" s="385"/>
      <c r="B41" s="391"/>
      <c r="C41" s="391"/>
      <c r="D41" s="119" t="s">
        <v>321</v>
      </c>
      <c r="E41" s="391"/>
      <c r="F41" s="391"/>
      <c r="G41" s="394"/>
      <c r="H41" s="379"/>
      <c r="I41" s="103"/>
      <c r="J41" s="143"/>
      <c r="K41" s="103" t="s">
        <v>322</v>
      </c>
      <c r="L41" s="138">
        <v>1</v>
      </c>
      <c r="M41" s="391"/>
      <c r="N41" s="424"/>
      <c r="O41" s="427"/>
      <c r="Q41" s="442"/>
      <c r="R41" s="442"/>
      <c r="S41" s="442"/>
      <c r="T41" s="442"/>
      <c r="U41" s="442"/>
      <c r="V41" s="442"/>
    </row>
    <row r="42" spans="1:22" ht="42.75" customHeight="1">
      <c r="A42" s="385"/>
      <c r="B42" s="391"/>
      <c r="C42" s="391"/>
      <c r="D42" s="119" t="s">
        <v>323</v>
      </c>
      <c r="E42" s="391"/>
      <c r="F42" s="391"/>
      <c r="G42" s="394"/>
      <c r="H42" s="379"/>
      <c r="I42" s="103"/>
      <c r="J42" s="143"/>
      <c r="K42" s="103" t="s">
        <v>324</v>
      </c>
      <c r="L42" s="138" t="s">
        <v>324</v>
      </c>
      <c r="M42" s="391"/>
      <c r="N42" s="424"/>
      <c r="O42" s="427"/>
      <c r="Q42" s="442"/>
      <c r="R42" s="442"/>
      <c r="S42" s="442"/>
      <c r="T42" s="442"/>
      <c r="U42" s="442"/>
      <c r="V42" s="442"/>
    </row>
    <row r="43" spans="1:22" ht="51" customHeight="1">
      <c r="A43" s="385"/>
      <c r="B43" s="391"/>
      <c r="C43" s="391"/>
      <c r="D43" s="118" t="s">
        <v>325</v>
      </c>
      <c r="E43" s="391"/>
      <c r="F43" s="391"/>
      <c r="G43" s="394"/>
      <c r="H43" s="379"/>
      <c r="I43" s="103"/>
      <c r="J43" s="143"/>
      <c r="K43" s="103" t="s">
        <v>326</v>
      </c>
      <c r="L43" s="138">
        <v>2</v>
      </c>
      <c r="M43" s="391"/>
      <c r="N43" s="424"/>
      <c r="O43" s="427"/>
      <c r="Q43" s="442"/>
      <c r="R43" s="442"/>
      <c r="S43" s="442"/>
      <c r="T43" s="442"/>
      <c r="U43" s="442"/>
      <c r="V43" s="442"/>
    </row>
    <row r="44" spans="1:22" ht="27" customHeight="1">
      <c r="A44" s="385"/>
      <c r="B44" s="391"/>
      <c r="C44" s="391"/>
      <c r="D44" s="119" t="s">
        <v>327</v>
      </c>
      <c r="E44" s="391"/>
      <c r="F44" s="391"/>
      <c r="G44" s="394"/>
      <c r="H44" s="379"/>
      <c r="I44" s="103"/>
      <c r="J44" s="143"/>
      <c r="K44" s="103" t="s">
        <v>319</v>
      </c>
      <c r="L44" s="138">
        <v>3</v>
      </c>
      <c r="M44" s="391"/>
      <c r="N44" s="424"/>
      <c r="O44" s="427"/>
      <c r="Q44" s="442"/>
      <c r="R44" s="442"/>
      <c r="S44" s="442"/>
      <c r="T44" s="442"/>
      <c r="U44" s="442"/>
      <c r="V44" s="442"/>
    </row>
    <row r="45" spans="1:22">
      <c r="A45" s="385"/>
      <c r="B45" s="391"/>
      <c r="C45" s="391"/>
      <c r="D45" s="119"/>
      <c r="E45" s="391"/>
      <c r="F45" s="391"/>
      <c r="G45" s="394"/>
      <c r="H45" s="379"/>
      <c r="I45" s="103"/>
      <c r="J45" s="143"/>
      <c r="K45" s="103" t="s">
        <v>324</v>
      </c>
      <c r="L45" s="138" t="s">
        <v>324</v>
      </c>
      <c r="M45" s="391"/>
      <c r="N45" s="424"/>
      <c r="O45" s="427"/>
      <c r="Q45" s="442"/>
      <c r="R45" s="442"/>
      <c r="S45" s="442"/>
      <c r="T45" s="442"/>
      <c r="U45" s="442"/>
      <c r="V45" s="442"/>
    </row>
    <row r="46" spans="1:22">
      <c r="A46" s="385"/>
      <c r="B46" s="391"/>
      <c r="C46" s="391"/>
      <c r="D46" s="119"/>
      <c r="E46" s="391"/>
      <c r="F46" s="391"/>
      <c r="G46" s="394"/>
      <c r="H46" s="379"/>
      <c r="I46" s="103"/>
      <c r="J46" s="143"/>
      <c r="K46" s="103" t="s">
        <v>324</v>
      </c>
      <c r="L46" s="138" t="s">
        <v>324</v>
      </c>
      <c r="M46" s="391"/>
      <c r="N46" s="424"/>
      <c r="O46" s="427"/>
      <c r="Q46" s="442"/>
      <c r="R46" s="442"/>
      <c r="S46" s="442"/>
      <c r="T46" s="442"/>
      <c r="U46" s="442"/>
      <c r="V46" s="442"/>
    </row>
    <row r="47" spans="1:22">
      <c r="A47" s="385"/>
      <c r="B47" s="391"/>
      <c r="C47" s="391"/>
      <c r="D47" s="118"/>
      <c r="E47" s="391"/>
      <c r="F47" s="391"/>
      <c r="G47" s="394"/>
      <c r="H47" s="379"/>
      <c r="I47" s="103"/>
      <c r="J47" s="143"/>
      <c r="K47" s="103" t="s">
        <v>324</v>
      </c>
      <c r="L47" s="138" t="s">
        <v>324</v>
      </c>
      <c r="M47" s="391"/>
      <c r="N47" s="424"/>
      <c r="O47" s="427"/>
      <c r="Q47" s="442"/>
      <c r="R47" s="442"/>
      <c r="S47" s="442"/>
      <c r="T47" s="442"/>
      <c r="U47" s="442"/>
      <c r="V47" s="442"/>
    </row>
    <row r="48" spans="1:22">
      <c r="A48" s="385"/>
      <c r="B48" s="391"/>
      <c r="C48" s="391"/>
      <c r="D48" s="118"/>
      <c r="E48" s="391"/>
      <c r="F48" s="391"/>
      <c r="G48" s="394"/>
      <c r="H48" s="379"/>
      <c r="I48" s="103"/>
      <c r="J48" s="143"/>
      <c r="K48" s="103" t="s">
        <v>324</v>
      </c>
      <c r="L48" s="138" t="s">
        <v>324</v>
      </c>
      <c r="M48" s="391"/>
      <c r="N48" s="424"/>
      <c r="O48" s="427"/>
      <c r="Q48" s="442"/>
      <c r="R48" s="442"/>
      <c r="S48" s="442"/>
      <c r="T48" s="442"/>
      <c r="U48" s="442"/>
      <c r="V48" s="442"/>
    </row>
    <row r="49" spans="1:257">
      <c r="A49" s="386"/>
      <c r="B49" s="392"/>
      <c r="C49" s="392"/>
      <c r="D49" s="120"/>
      <c r="E49" s="392"/>
      <c r="F49" s="392"/>
      <c r="G49" s="395"/>
      <c r="H49" s="380"/>
      <c r="I49" s="104"/>
      <c r="J49" s="144"/>
      <c r="K49" s="104" t="s">
        <v>324</v>
      </c>
      <c r="L49" s="140" t="s">
        <v>324</v>
      </c>
      <c r="M49" s="392"/>
      <c r="N49" s="425"/>
      <c r="O49" s="427"/>
      <c r="Q49" s="442"/>
      <c r="R49" s="442"/>
      <c r="S49" s="442"/>
      <c r="T49" s="442"/>
      <c r="U49" s="442"/>
      <c r="V49" s="442"/>
    </row>
    <row r="50" spans="1:257" s="90" customFormat="1" ht="30">
      <c r="A50" s="384">
        <v>5</v>
      </c>
      <c r="B50" s="390" t="s">
        <v>328</v>
      </c>
      <c r="C50" s="387" t="s">
        <v>329</v>
      </c>
      <c r="D50" s="182" t="s">
        <v>330</v>
      </c>
      <c r="E50" s="396">
        <v>4</v>
      </c>
      <c r="F50" s="396">
        <v>0</v>
      </c>
      <c r="G50" s="393">
        <f t="shared" ref="G50" si="3">F50/E50</f>
        <v>0</v>
      </c>
      <c r="H50" s="378" t="str">
        <f>CONCATENATE(IF(G50&lt;='8- Políticas de Administración '!$D$6,'8- Políticas de Administración '!$B$6,IF(G50&lt;='8- Políticas de Administración '!$D$7,'8- Políticas de Administración '!$B$7,IF(G50&lt;='8- Políticas de Administración '!$D$8,'8- Políticas de Administración '!$B$8,IF(G50&lt;='8- Políticas de Administración '!$D$9,'8- Políticas de Administración '!$B$9,IF(G50&lt;='8- Políticas de Administración '!$D$10,'8- Políticas de Administración '!$B$10,"Probabilidad no valida")))))," - ",VLOOKUP(IF(G50&lt;='8- Políticas de Administración '!$D$6,'8- Políticas de Administración '!$B$6,IF(G50&lt;='8- Políticas de Administración '!$D$7,'8- Políticas de Administración '!$B$7,IF(G50&lt;='8- Políticas de Administración '!$D$8,'8- Políticas de Administración '!$B$8,IF(G50&lt;='8- Políticas de Administración '!$D$9,'8- Políticas de Administración '!$B$9,IF(G50&lt;='8- Políticas de Administración '!$D$10,'8- Políticas de Administración '!$B$10,"Probabilidad no valida"))))),'8- Políticas de Administración '!$B$6:$F$10,5,FALSE))</f>
        <v>Muy Baja - 1</v>
      </c>
      <c r="I50" s="102" t="s">
        <v>293</v>
      </c>
      <c r="J50" s="121" t="s">
        <v>294</v>
      </c>
      <c r="K50" s="102" t="str">
        <f>IFERROR(CONCATENATE(INDEX('8- Políticas de Administración '!$B$16:$F$53,MATCH('5- Identificación de Riesgos'!J50,'8- Políticas de Administración '!$C$16:$C$54,0),1)," - ",L50),"")</f>
        <v>Moderado - 3</v>
      </c>
      <c r="L50" s="139">
        <f>IFERROR(VLOOKUP(INDEX('8- Políticas de Administración '!$B$16:$F$63,MATCH('5- Identificación de Riesgos'!J50,'8- Políticas de Administración '!$C$16:$C$64,0),1),'8- Políticas de Administración '!$B$16:$F$64,5,FALSE),"")</f>
        <v>3</v>
      </c>
      <c r="M50" s="390" t="str">
        <f>IFERROR(CONCATENATE(INDEX('8- Políticas de Administración '!$B$16:$F$53,MATCH(ROUND(AVERAGE(L50:L59),0),'8- Políticas de Administración '!$F$16:$F$53,0),1)," - ",ROUND(AVERAGE(L50:L59),0)),"")</f>
        <v>Mayor - 4</v>
      </c>
      <c r="N50" s="423" t="str">
        <f>IFERROR(CONCATENATE(VLOOKUP((LEFT(H50,LEN(H50)-4)&amp;LEFT(M50,LEN(M50)-4)),'9- Matriz de Calor '!$D$18:$E$42,2,0)," - ",RIGHT(H50,1)*RIGHT(M50,1)),"")</f>
        <v>Alto  - 4</v>
      </c>
      <c r="O50" s="430">
        <f>RIGHT(H50,1)*RIGHT(M50,1)</f>
        <v>4</v>
      </c>
      <c r="P50" s="89"/>
      <c r="Q50" s="89"/>
      <c r="R50" s="89"/>
      <c r="S50" s="89"/>
      <c r="T50" s="89"/>
      <c r="U50" s="89"/>
      <c r="V50" s="89"/>
      <c r="W50" s="89"/>
      <c r="X50" s="89"/>
      <c r="Y50" s="89"/>
      <c r="Z50" s="89"/>
      <c r="AA50" s="89"/>
      <c r="AB50" s="89"/>
      <c r="AC50" s="89"/>
      <c r="AD50" s="89"/>
      <c r="AE50" s="89"/>
      <c r="AF50" s="89"/>
      <c r="AG50" s="89"/>
      <c r="AH50" s="89"/>
      <c r="AI50" s="89"/>
      <c r="AJ50" s="89"/>
      <c r="AK50" s="89"/>
      <c r="AL50" s="89"/>
      <c r="AM50" s="89"/>
      <c r="AN50" s="89"/>
      <c r="AO50" s="89"/>
      <c r="AP50" s="89"/>
      <c r="AQ50" s="89"/>
      <c r="AR50" s="89"/>
      <c r="AS50" s="89"/>
      <c r="AT50" s="89"/>
      <c r="AU50" s="89"/>
      <c r="AV50" s="89"/>
      <c r="AW50" s="89"/>
      <c r="AX50" s="89"/>
      <c r="AY50" s="89"/>
      <c r="AZ50" s="89"/>
      <c r="BA50" s="89"/>
      <c r="BB50" s="89"/>
      <c r="BC50" s="89"/>
      <c r="BD50" s="89"/>
      <c r="BE50" s="89"/>
      <c r="BF50" s="89"/>
      <c r="BG50" s="89"/>
      <c r="BH50" s="89"/>
      <c r="BI50" s="89"/>
      <c r="BJ50" s="89"/>
      <c r="BK50" s="89"/>
      <c r="BL50" s="89"/>
      <c r="BM50" s="89"/>
      <c r="BN50" s="89"/>
      <c r="BO50" s="89"/>
      <c r="BP50" s="89"/>
      <c r="BQ50" s="89"/>
      <c r="BR50" s="89"/>
      <c r="BS50" s="89"/>
      <c r="BT50" s="89"/>
      <c r="BU50" s="89"/>
      <c r="BV50" s="89"/>
      <c r="BW50" s="89"/>
      <c r="BX50" s="89"/>
      <c r="BY50" s="89"/>
      <c r="BZ50" s="89"/>
      <c r="CA50" s="89"/>
      <c r="CB50" s="89"/>
      <c r="CC50" s="89"/>
      <c r="CD50" s="89"/>
      <c r="CE50" s="89"/>
      <c r="CF50" s="89"/>
      <c r="CG50" s="89"/>
      <c r="CH50" s="89"/>
      <c r="CI50" s="89"/>
      <c r="CJ50" s="89"/>
      <c r="CK50" s="89"/>
      <c r="CL50" s="89"/>
      <c r="CM50" s="89"/>
      <c r="CN50" s="89"/>
      <c r="CO50" s="89"/>
      <c r="CP50" s="89"/>
      <c r="CQ50" s="89"/>
      <c r="CR50" s="89"/>
      <c r="CS50" s="89"/>
      <c r="CT50" s="89"/>
      <c r="CU50" s="89"/>
      <c r="CV50" s="89"/>
      <c r="CW50" s="89"/>
      <c r="CX50" s="89"/>
      <c r="CY50" s="89"/>
      <c r="CZ50" s="89"/>
      <c r="DA50" s="89"/>
      <c r="DB50" s="89"/>
      <c r="DC50" s="89"/>
      <c r="DD50" s="89"/>
      <c r="DE50" s="89"/>
      <c r="DF50" s="89"/>
      <c r="DG50" s="89"/>
      <c r="DH50" s="89"/>
      <c r="DI50" s="89"/>
      <c r="DJ50" s="89"/>
      <c r="DK50" s="89"/>
      <c r="DL50" s="89"/>
      <c r="DM50" s="89"/>
      <c r="DN50" s="89"/>
      <c r="DO50" s="89"/>
      <c r="DP50" s="89"/>
      <c r="DQ50" s="89"/>
      <c r="DR50" s="89"/>
      <c r="DS50" s="89"/>
      <c r="DT50" s="89"/>
      <c r="DU50" s="89"/>
      <c r="DV50" s="89"/>
      <c r="DW50" s="89"/>
      <c r="DX50" s="89"/>
      <c r="DY50" s="89"/>
      <c r="DZ50" s="89"/>
      <c r="EA50" s="89"/>
      <c r="EB50" s="89"/>
      <c r="EC50" s="89"/>
      <c r="ED50" s="89"/>
      <c r="EE50" s="89"/>
      <c r="EF50" s="89"/>
      <c r="EG50" s="89"/>
      <c r="EH50" s="89"/>
      <c r="EI50" s="89"/>
      <c r="EJ50" s="89"/>
      <c r="EK50" s="89"/>
      <c r="EL50" s="89"/>
      <c r="EM50" s="89"/>
      <c r="EN50" s="89"/>
      <c r="EO50" s="89"/>
      <c r="EP50" s="89"/>
      <c r="EQ50" s="89"/>
      <c r="ER50" s="89"/>
      <c r="ES50" s="89"/>
      <c r="ET50" s="89"/>
      <c r="EU50" s="89"/>
      <c r="EV50" s="89"/>
      <c r="EW50" s="89"/>
      <c r="EX50" s="89"/>
      <c r="EY50" s="89"/>
      <c r="EZ50" s="89"/>
      <c r="FA50" s="89"/>
      <c r="FB50" s="89"/>
      <c r="FC50" s="89"/>
      <c r="FD50" s="89"/>
      <c r="FE50" s="89"/>
      <c r="FF50" s="89"/>
      <c r="FG50" s="89"/>
      <c r="FH50" s="89"/>
      <c r="FI50" s="89"/>
      <c r="FJ50" s="89"/>
      <c r="FK50" s="89"/>
      <c r="FL50" s="89"/>
      <c r="FM50" s="89"/>
      <c r="FN50" s="89"/>
      <c r="FO50" s="89"/>
      <c r="FP50" s="89"/>
      <c r="FQ50" s="89"/>
      <c r="FR50" s="89"/>
      <c r="FS50" s="89"/>
      <c r="FT50" s="89"/>
      <c r="FU50" s="89"/>
      <c r="FV50" s="89"/>
      <c r="FW50" s="89"/>
      <c r="FX50" s="89"/>
      <c r="FY50" s="89"/>
      <c r="FZ50" s="89"/>
      <c r="GA50" s="89"/>
      <c r="GB50" s="89"/>
      <c r="GC50" s="89"/>
      <c r="GD50" s="89"/>
      <c r="GE50" s="89"/>
      <c r="GF50" s="89"/>
      <c r="GG50" s="89"/>
      <c r="GH50" s="89"/>
      <c r="GI50" s="89"/>
      <c r="GJ50" s="89"/>
      <c r="GK50" s="89"/>
      <c r="GL50" s="89"/>
      <c r="GM50" s="89"/>
      <c r="GN50" s="89"/>
      <c r="GO50" s="89"/>
      <c r="GP50" s="89"/>
      <c r="GQ50" s="89"/>
      <c r="GR50" s="89"/>
      <c r="GS50" s="89"/>
      <c r="GT50" s="89"/>
      <c r="GU50" s="89"/>
      <c r="GV50" s="89"/>
      <c r="GW50" s="89"/>
      <c r="GX50" s="89"/>
      <c r="GY50" s="89"/>
      <c r="GZ50" s="89"/>
      <c r="HA50" s="89"/>
      <c r="HB50" s="89"/>
      <c r="HC50" s="89"/>
      <c r="HD50" s="89"/>
      <c r="HE50" s="89"/>
      <c r="HF50" s="89"/>
      <c r="HG50" s="89"/>
      <c r="HH50" s="89"/>
      <c r="HI50" s="89"/>
      <c r="HJ50" s="89"/>
      <c r="HK50" s="89"/>
      <c r="HL50" s="89"/>
      <c r="HM50" s="89"/>
      <c r="HN50" s="89"/>
      <c r="HO50" s="89"/>
      <c r="HP50" s="89"/>
      <c r="HQ50" s="89"/>
      <c r="HR50" s="89"/>
      <c r="HS50" s="89"/>
      <c r="HT50" s="89"/>
      <c r="HU50" s="89"/>
      <c r="HV50" s="89"/>
      <c r="HW50" s="89"/>
      <c r="HX50" s="89"/>
      <c r="HY50" s="89"/>
      <c r="HZ50" s="89"/>
      <c r="IA50" s="89"/>
      <c r="IB50" s="89"/>
      <c r="IC50" s="89"/>
      <c r="ID50" s="89"/>
      <c r="IE50" s="89"/>
      <c r="IF50" s="89"/>
      <c r="IG50" s="89"/>
      <c r="IH50" s="89"/>
      <c r="II50" s="89"/>
      <c r="IJ50" s="89"/>
      <c r="IK50" s="89"/>
      <c r="IL50" s="89"/>
      <c r="IM50" s="89"/>
      <c r="IN50" s="89"/>
      <c r="IO50" s="89"/>
      <c r="IP50" s="89"/>
      <c r="IQ50" s="89"/>
      <c r="IR50" s="89"/>
      <c r="IS50" s="89"/>
      <c r="IT50" s="89"/>
      <c r="IU50" s="89"/>
      <c r="IV50" s="89"/>
      <c r="IW50" s="89"/>
    </row>
    <row r="51" spans="1:257" s="90" customFormat="1" ht="45">
      <c r="A51" s="385"/>
      <c r="B51" s="391"/>
      <c r="C51" s="388"/>
      <c r="D51" s="186" t="s">
        <v>331</v>
      </c>
      <c r="E51" s="397"/>
      <c r="F51" s="397"/>
      <c r="G51" s="394"/>
      <c r="H51" s="379"/>
      <c r="I51" s="103" t="s">
        <v>296</v>
      </c>
      <c r="J51" s="143" t="s">
        <v>297</v>
      </c>
      <c r="K51" s="103" t="str">
        <f>IFERROR(CONCATENATE(INDEX('8- Políticas de Administración '!$B$16:$F$53,MATCH('5- Identificación de Riesgos'!J51,'8- Políticas de Administración '!$C$16:$C$54,0),1)," - ",L51),"")</f>
        <v>Mayor - 4</v>
      </c>
      <c r="L51" s="138">
        <f>IFERROR(VLOOKUP(INDEX('8- Políticas de Administración '!$B$16:$F$63,MATCH('5- Identificación de Riesgos'!J51,'8- Políticas de Administración '!$C$16:$C$64,0),1),'8- Políticas de Administración '!$B$16:$F$64,5,FALSE),"")</f>
        <v>4</v>
      </c>
      <c r="M51" s="391"/>
      <c r="N51" s="424"/>
      <c r="O51" s="430"/>
      <c r="P51" s="89"/>
      <c r="Q51" s="89"/>
      <c r="R51" s="89"/>
      <c r="S51" s="89"/>
      <c r="T51" s="89"/>
      <c r="U51" s="89"/>
      <c r="V51" s="89"/>
      <c r="W51" s="89"/>
      <c r="X51" s="89"/>
      <c r="Y51" s="89"/>
      <c r="Z51" s="89"/>
      <c r="AA51" s="89"/>
      <c r="AB51" s="89"/>
      <c r="AC51" s="89"/>
      <c r="AD51" s="89"/>
      <c r="AE51" s="89"/>
      <c r="AF51" s="89"/>
      <c r="AG51" s="89"/>
      <c r="AH51" s="89"/>
      <c r="AI51" s="89"/>
      <c r="AJ51" s="89"/>
      <c r="AK51" s="89"/>
      <c r="AL51" s="89"/>
      <c r="AM51" s="89"/>
      <c r="AN51" s="89"/>
      <c r="AO51" s="89"/>
      <c r="AP51" s="89"/>
      <c r="AQ51" s="89"/>
      <c r="AR51" s="89"/>
      <c r="AS51" s="89"/>
      <c r="AT51" s="89"/>
      <c r="AU51" s="89"/>
      <c r="AV51" s="89"/>
      <c r="AW51" s="89"/>
      <c r="AX51" s="89"/>
      <c r="AY51" s="89"/>
      <c r="AZ51" s="89"/>
      <c r="BA51" s="89"/>
      <c r="BB51" s="89"/>
      <c r="BC51" s="89"/>
      <c r="BD51" s="89"/>
      <c r="BE51" s="89"/>
      <c r="BF51" s="89"/>
      <c r="BG51" s="89"/>
      <c r="BH51" s="89"/>
      <c r="BI51" s="89"/>
      <c r="BJ51" s="89"/>
      <c r="BK51" s="89"/>
      <c r="BL51" s="89"/>
      <c r="BM51" s="89"/>
      <c r="BN51" s="89"/>
      <c r="BO51" s="89"/>
      <c r="BP51" s="89"/>
      <c r="BQ51" s="89"/>
      <c r="BR51" s="89"/>
      <c r="BS51" s="89"/>
      <c r="BT51" s="89"/>
      <c r="BU51" s="89"/>
      <c r="BV51" s="89"/>
      <c r="BW51" s="89"/>
      <c r="BX51" s="89"/>
      <c r="BY51" s="89"/>
      <c r="BZ51" s="89"/>
      <c r="CA51" s="89"/>
      <c r="CB51" s="89"/>
      <c r="CC51" s="89"/>
      <c r="CD51" s="89"/>
      <c r="CE51" s="89"/>
      <c r="CF51" s="89"/>
      <c r="CG51" s="89"/>
      <c r="CH51" s="89"/>
      <c r="CI51" s="89"/>
      <c r="CJ51" s="89"/>
      <c r="CK51" s="89"/>
      <c r="CL51" s="89"/>
      <c r="CM51" s="89"/>
      <c r="CN51" s="89"/>
      <c r="CO51" s="89"/>
      <c r="CP51" s="89"/>
      <c r="CQ51" s="89"/>
      <c r="CR51" s="89"/>
      <c r="CS51" s="89"/>
      <c r="CT51" s="89"/>
      <c r="CU51" s="89"/>
      <c r="CV51" s="89"/>
      <c r="CW51" s="89"/>
      <c r="CX51" s="89"/>
      <c r="CY51" s="89"/>
      <c r="CZ51" s="89"/>
      <c r="DA51" s="89"/>
      <c r="DB51" s="89"/>
      <c r="DC51" s="89"/>
      <c r="DD51" s="89"/>
      <c r="DE51" s="89"/>
      <c r="DF51" s="89"/>
      <c r="DG51" s="89"/>
      <c r="DH51" s="89"/>
      <c r="DI51" s="89"/>
      <c r="DJ51" s="89"/>
      <c r="DK51" s="89"/>
      <c r="DL51" s="89"/>
      <c r="DM51" s="89"/>
      <c r="DN51" s="89"/>
      <c r="DO51" s="89"/>
      <c r="DP51" s="89"/>
      <c r="DQ51" s="89"/>
      <c r="DR51" s="89"/>
      <c r="DS51" s="89"/>
      <c r="DT51" s="89"/>
      <c r="DU51" s="89"/>
      <c r="DV51" s="89"/>
      <c r="DW51" s="89"/>
      <c r="DX51" s="89"/>
      <c r="DY51" s="89"/>
      <c r="DZ51" s="89"/>
      <c r="EA51" s="89"/>
      <c r="EB51" s="89"/>
      <c r="EC51" s="89"/>
      <c r="ED51" s="89"/>
      <c r="EE51" s="89"/>
      <c r="EF51" s="89"/>
      <c r="EG51" s="89"/>
      <c r="EH51" s="89"/>
      <c r="EI51" s="89"/>
      <c r="EJ51" s="89"/>
      <c r="EK51" s="89"/>
      <c r="EL51" s="89"/>
      <c r="EM51" s="89"/>
      <c r="EN51" s="89"/>
      <c r="EO51" s="89"/>
      <c r="EP51" s="89"/>
      <c r="EQ51" s="89"/>
      <c r="ER51" s="89"/>
      <c r="ES51" s="89"/>
      <c r="ET51" s="89"/>
      <c r="EU51" s="89"/>
      <c r="EV51" s="89"/>
      <c r="EW51" s="89"/>
      <c r="EX51" s="89"/>
      <c r="EY51" s="89"/>
      <c r="EZ51" s="89"/>
      <c r="FA51" s="89"/>
      <c r="FB51" s="89"/>
      <c r="FC51" s="89"/>
      <c r="FD51" s="89"/>
      <c r="FE51" s="89"/>
      <c r="FF51" s="89"/>
      <c r="FG51" s="89"/>
      <c r="FH51" s="89"/>
      <c r="FI51" s="89"/>
      <c r="FJ51" s="89"/>
      <c r="FK51" s="89"/>
      <c r="FL51" s="89"/>
      <c r="FM51" s="89"/>
      <c r="FN51" s="89"/>
      <c r="FO51" s="89"/>
      <c r="FP51" s="89"/>
      <c r="FQ51" s="89"/>
      <c r="FR51" s="89"/>
      <c r="FS51" s="89"/>
      <c r="FT51" s="89"/>
      <c r="FU51" s="89"/>
      <c r="FV51" s="89"/>
      <c r="FW51" s="89"/>
      <c r="FX51" s="89"/>
      <c r="FY51" s="89"/>
      <c r="FZ51" s="89"/>
      <c r="GA51" s="89"/>
      <c r="GB51" s="89"/>
      <c r="GC51" s="89"/>
      <c r="GD51" s="89"/>
      <c r="GE51" s="89"/>
      <c r="GF51" s="89"/>
      <c r="GG51" s="89"/>
      <c r="GH51" s="89"/>
      <c r="GI51" s="89"/>
      <c r="GJ51" s="89"/>
      <c r="GK51" s="89"/>
      <c r="GL51" s="89"/>
      <c r="GM51" s="89"/>
      <c r="GN51" s="89"/>
      <c r="GO51" s="89"/>
      <c r="GP51" s="89"/>
      <c r="GQ51" s="89"/>
      <c r="GR51" s="89"/>
      <c r="GS51" s="89"/>
      <c r="GT51" s="89"/>
      <c r="GU51" s="89"/>
      <c r="GV51" s="89"/>
      <c r="GW51" s="89"/>
      <c r="GX51" s="89"/>
      <c r="GY51" s="89"/>
      <c r="GZ51" s="89"/>
      <c r="HA51" s="89"/>
      <c r="HB51" s="89"/>
      <c r="HC51" s="89"/>
      <c r="HD51" s="89"/>
      <c r="HE51" s="89"/>
      <c r="HF51" s="89"/>
      <c r="HG51" s="89"/>
      <c r="HH51" s="89"/>
      <c r="HI51" s="89"/>
      <c r="HJ51" s="89"/>
      <c r="HK51" s="89"/>
      <c r="HL51" s="89"/>
      <c r="HM51" s="89"/>
      <c r="HN51" s="89"/>
      <c r="HO51" s="89"/>
      <c r="HP51" s="89"/>
      <c r="HQ51" s="89"/>
      <c r="HR51" s="89"/>
      <c r="HS51" s="89"/>
      <c r="HT51" s="89"/>
      <c r="HU51" s="89"/>
      <c r="HV51" s="89"/>
      <c r="HW51" s="89"/>
      <c r="HX51" s="89"/>
      <c r="HY51" s="89"/>
      <c r="HZ51" s="89"/>
      <c r="IA51" s="89"/>
      <c r="IB51" s="89"/>
      <c r="IC51" s="89"/>
      <c r="ID51" s="89"/>
      <c r="IE51" s="89"/>
      <c r="IF51" s="89"/>
      <c r="IG51" s="89"/>
      <c r="IH51" s="89"/>
      <c r="II51" s="89"/>
      <c r="IJ51" s="89"/>
      <c r="IK51" s="89"/>
      <c r="IL51" s="89"/>
      <c r="IM51" s="89"/>
      <c r="IN51" s="89"/>
      <c r="IO51" s="89"/>
      <c r="IP51" s="89"/>
      <c r="IQ51" s="89"/>
      <c r="IR51" s="89"/>
      <c r="IS51" s="89"/>
      <c r="IT51" s="89"/>
      <c r="IU51" s="89"/>
      <c r="IV51" s="89"/>
      <c r="IW51" s="89"/>
    </row>
    <row r="52" spans="1:257" s="90" customFormat="1" ht="30">
      <c r="A52" s="385"/>
      <c r="B52" s="391"/>
      <c r="C52" s="388"/>
      <c r="D52" s="183" t="s">
        <v>332</v>
      </c>
      <c r="E52" s="397"/>
      <c r="F52" s="397"/>
      <c r="G52" s="394"/>
      <c r="H52" s="379"/>
      <c r="I52" s="103"/>
      <c r="J52" s="143"/>
      <c r="K52" s="103" t="str">
        <f>IFERROR(CONCATENATE(INDEX('8- Políticas de Administración '!$B$16:$F$53,MATCH('5- Identificación de Riesgos'!J52,'8- Políticas de Administración '!$C$16:$C$54,0),1)," - ",L52),"")</f>
        <v/>
      </c>
      <c r="L52" s="138" t="str">
        <f>IFERROR(VLOOKUP(INDEX('8- Políticas de Administración '!$B$16:$F$63,MATCH('5- Identificación de Riesgos'!J52,'8- Políticas de Administración '!$C$16:$C$64,0),1),'8- Políticas de Administración '!$B$16:$F$64,5,FALSE),"")</f>
        <v/>
      </c>
      <c r="M52" s="391"/>
      <c r="N52" s="424"/>
      <c r="O52" s="430"/>
      <c r="P52" s="89"/>
      <c r="Q52" s="89"/>
      <c r="R52" s="89"/>
      <c r="S52" s="89"/>
      <c r="T52" s="89"/>
      <c r="U52" s="89"/>
      <c r="V52" s="89"/>
      <c r="W52" s="89"/>
      <c r="X52" s="89"/>
      <c r="Y52" s="89"/>
      <c r="Z52" s="89"/>
      <c r="AA52" s="89"/>
      <c r="AB52" s="89"/>
      <c r="AC52" s="89"/>
      <c r="AD52" s="89"/>
      <c r="AE52" s="89"/>
      <c r="AF52" s="89"/>
      <c r="AG52" s="89"/>
      <c r="AH52" s="89"/>
      <c r="AI52" s="89"/>
      <c r="AJ52" s="89"/>
      <c r="AK52" s="89"/>
      <c r="AL52" s="89"/>
      <c r="AM52" s="89"/>
      <c r="AN52" s="89"/>
      <c r="AO52" s="89"/>
      <c r="AP52" s="89"/>
      <c r="AQ52" s="89"/>
      <c r="AR52" s="89"/>
      <c r="AS52" s="89"/>
      <c r="AT52" s="89"/>
      <c r="AU52" s="89"/>
      <c r="AV52" s="89"/>
      <c r="AW52" s="89"/>
      <c r="AX52" s="89"/>
      <c r="AY52" s="89"/>
      <c r="AZ52" s="89"/>
      <c r="BA52" s="89"/>
      <c r="BB52" s="89"/>
      <c r="BC52" s="89"/>
      <c r="BD52" s="89"/>
      <c r="BE52" s="89"/>
      <c r="BF52" s="89"/>
      <c r="BG52" s="89"/>
      <c r="BH52" s="89"/>
      <c r="BI52" s="89"/>
      <c r="BJ52" s="89"/>
      <c r="BK52" s="89"/>
      <c r="BL52" s="89"/>
      <c r="BM52" s="89"/>
      <c r="BN52" s="89"/>
      <c r="BO52" s="89"/>
      <c r="BP52" s="89"/>
      <c r="BQ52" s="89"/>
      <c r="BR52" s="89"/>
      <c r="BS52" s="89"/>
      <c r="BT52" s="89"/>
      <c r="BU52" s="89"/>
      <c r="BV52" s="89"/>
      <c r="BW52" s="89"/>
      <c r="BX52" s="89"/>
      <c r="BY52" s="89"/>
      <c r="BZ52" s="89"/>
      <c r="CA52" s="89"/>
      <c r="CB52" s="89"/>
      <c r="CC52" s="89"/>
      <c r="CD52" s="89"/>
      <c r="CE52" s="89"/>
      <c r="CF52" s="89"/>
      <c r="CG52" s="89"/>
      <c r="CH52" s="89"/>
      <c r="CI52" s="89"/>
      <c r="CJ52" s="89"/>
      <c r="CK52" s="89"/>
      <c r="CL52" s="89"/>
      <c r="CM52" s="89"/>
      <c r="CN52" s="89"/>
      <c r="CO52" s="89"/>
      <c r="CP52" s="89"/>
      <c r="CQ52" s="89"/>
      <c r="CR52" s="89"/>
      <c r="CS52" s="89"/>
      <c r="CT52" s="89"/>
      <c r="CU52" s="89"/>
      <c r="CV52" s="89"/>
      <c r="CW52" s="89"/>
      <c r="CX52" s="89"/>
      <c r="CY52" s="89"/>
      <c r="CZ52" s="89"/>
      <c r="DA52" s="89"/>
      <c r="DB52" s="89"/>
      <c r="DC52" s="89"/>
      <c r="DD52" s="89"/>
      <c r="DE52" s="89"/>
      <c r="DF52" s="89"/>
      <c r="DG52" s="89"/>
      <c r="DH52" s="89"/>
      <c r="DI52" s="89"/>
      <c r="DJ52" s="89"/>
      <c r="DK52" s="89"/>
      <c r="DL52" s="89"/>
      <c r="DM52" s="89"/>
      <c r="DN52" s="89"/>
      <c r="DO52" s="89"/>
      <c r="DP52" s="89"/>
      <c r="DQ52" s="89"/>
      <c r="DR52" s="89"/>
      <c r="DS52" s="89"/>
      <c r="DT52" s="89"/>
      <c r="DU52" s="89"/>
      <c r="DV52" s="89"/>
      <c r="DW52" s="89"/>
      <c r="DX52" s="89"/>
      <c r="DY52" s="89"/>
      <c r="DZ52" s="89"/>
      <c r="EA52" s="89"/>
      <c r="EB52" s="89"/>
      <c r="EC52" s="89"/>
      <c r="ED52" s="89"/>
      <c r="EE52" s="89"/>
      <c r="EF52" s="89"/>
      <c r="EG52" s="89"/>
      <c r="EH52" s="89"/>
      <c r="EI52" s="89"/>
      <c r="EJ52" s="89"/>
      <c r="EK52" s="89"/>
      <c r="EL52" s="89"/>
      <c r="EM52" s="89"/>
      <c r="EN52" s="89"/>
      <c r="EO52" s="89"/>
      <c r="EP52" s="89"/>
      <c r="EQ52" s="89"/>
      <c r="ER52" s="89"/>
      <c r="ES52" s="89"/>
      <c r="ET52" s="89"/>
      <c r="EU52" s="89"/>
      <c r="EV52" s="89"/>
      <c r="EW52" s="89"/>
      <c r="EX52" s="89"/>
      <c r="EY52" s="89"/>
      <c r="EZ52" s="89"/>
      <c r="FA52" s="89"/>
      <c r="FB52" s="89"/>
      <c r="FC52" s="89"/>
      <c r="FD52" s="89"/>
      <c r="FE52" s="89"/>
      <c r="FF52" s="89"/>
      <c r="FG52" s="89"/>
      <c r="FH52" s="89"/>
      <c r="FI52" s="89"/>
      <c r="FJ52" s="89"/>
      <c r="FK52" s="89"/>
      <c r="FL52" s="89"/>
      <c r="FM52" s="89"/>
      <c r="FN52" s="89"/>
      <c r="FO52" s="89"/>
      <c r="FP52" s="89"/>
      <c r="FQ52" s="89"/>
      <c r="FR52" s="89"/>
      <c r="FS52" s="89"/>
      <c r="FT52" s="89"/>
      <c r="FU52" s="89"/>
      <c r="FV52" s="89"/>
      <c r="FW52" s="89"/>
      <c r="FX52" s="89"/>
      <c r="FY52" s="89"/>
      <c r="FZ52" s="89"/>
      <c r="GA52" s="89"/>
      <c r="GB52" s="89"/>
      <c r="GC52" s="89"/>
      <c r="GD52" s="89"/>
      <c r="GE52" s="89"/>
      <c r="GF52" s="89"/>
      <c r="GG52" s="89"/>
      <c r="GH52" s="89"/>
      <c r="GI52" s="89"/>
      <c r="GJ52" s="89"/>
      <c r="GK52" s="89"/>
      <c r="GL52" s="89"/>
      <c r="GM52" s="89"/>
      <c r="GN52" s="89"/>
      <c r="GO52" s="89"/>
      <c r="GP52" s="89"/>
      <c r="GQ52" s="89"/>
      <c r="GR52" s="89"/>
      <c r="GS52" s="89"/>
      <c r="GT52" s="89"/>
      <c r="GU52" s="89"/>
      <c r="GV52" s="89"/>
      <c r="GW52" s="89"/>
      <c r="GX52" s="89"/>
      <c r="GY52" s="89"/>
      <c r="GZ52" s="89"/>
      <c r="HA52" s="89"/>
      <c r="HB52" s="89"/>
      <c r="HC52" s="89"/>
      <c r="HD52" s="89"/>
      <c r="HE52" s="89"/>
      <c r="HF52" s="89"/>
      <c r="HG52" s="89"/>
      <c r="HH52" s="89"/>
      <c r="HI52" s="89"/>
      <c r="HJ52" s="89"/>
      <c r="HK52" s="89"/>
      <c r="HL52" s="89"/>
      <c r="HM52" s="89"/>
      <c r="HN52" s="89"/>
      <c r="HO52" s="89"/>
      <c r="HP52" s="89"/>
      <c r="HQ52" s="89"/>
      <c r="HR52" s="89"/>
      <c r="HS52" s="89"/>
      <c r="HT52" s="89"/>
      <c r="HU52" s="89"/>
      <c r="HV52" s="89"/>
      <c r="HW52" s="89"/>
      <c r="HX52" s="89"/>
      <c r="HY52" s="89"/>
      <c r="HZ52" s="89"/>
      <c r="IA52" s="89"/>
      <c r="IB52" s="89"/>
      <c r="IC52" s="89"/>
      <c r="ID52" s="89"/>
      <c r="IE52" s="89"/>
      <c r="IF52" s="89"/>
      <c r="IG52" s="89"/>
      <c r="IH52" s="89"/>
      <c r="II52" s="89"/>
      <c r="IJ52" s="89"/>
      <c r="IK52" s="89"/>
      <c r="IL52" s="89"/>
      <c r="IM52" s="89"/>
      <c r="IN52" s="89"/>
      <c r="IO52" s="89"/>
      <c r="IP52" s="89"/>
      <c r="IQ52" s="89"/>
      <c r="IR52" s="89"/>
      <c r="IS52" s="89"/>
      <c r="IT52" s="89"/>
      <c r="IU52" s="89"/>
      <c r="IV52" s="89"/>
      <c r="IW52" s="89"/>
    </row>
    <row r="53" spans="1:257" s="90" customFormat="1">
      <c r="A53" s="385"/>
      <c r="B53" s="391"/>
      <c r="C53" s="388"/>
      <c r="D53" s="183"/>
      <c r="E53" s="397"/>
      <c r="F53" s="397"/>
      <c r="G53" s="394"/>
      <c r="H53" s="379"/>
      <c r="I53" s="103"/>
      <c r="J53" s="143"/>
      <c r="K53" s="103" t="str">
        <f>IFERROR(CONCATENATE(INDEX('8- Políticas de Administración '!$B$16:$F$53,MATCH('5- Identificación de Riesgos'!J53,'8- Políticas de Administración '!$C$16:$C$54,0),1)," - ",L53),"")</f>
        <v/>
      </c>
      <c r="L53" s="138" t="str">
        <f>IFERROR(VLOOKUP(INDEX('8- Políticas de Administración '!$B$16:$F$63,MATCH('5- Identificación de Riesgos'!J53,'8- Políticas de Administración '!$C$16:$C$64,0),1),'8- Políticas de Administración '!$B$16:$F$64,5,FALSE),"")</f>
        <v/>
      </c>
      <c r="M53" s="391"/>
      <c r="N53" s="424"/>
      <c r="O53" s="430"/>
      <c r="P53" s="89"/>
      <c r="Q53" s="89"/>
      <c r="R53" s="89"/>
      <c r="S53" s="89"/>
      <c r="T53" s="89"/>
      <c r="U53" s="89"/>
      <c r="V53" s="89"/>
      <c r="W53" s="89"/>
      <c r="X53" s="89"/>
      <c r="Y53" s="89"/>
      <c r="Z53" s="89"/>
      <c r="AA53" s="89"/>
      <c r="AB53" s="89"/>
      <c r="AC53" s="89"/>
      <c r="AD53" s="89"/>
      <c r="AE53" s="89"/>
      <c r="AF53" s="89"/>
      <c r="AG53" s="89"/>
      <c r="AH53" s="89"/>
      <c r="AI53" s="89"/>
      <c r="AJ53" s="89"/>
      <c r="AK53" s="89"/>
      <c r="AL53" s="89"/>
      <c r="AM53" s="89"/>
      <c r="AN53" s="89"/>
      <c r="AO53" s="89"/>
      <c r="AP53" s="89"/>
      <c r="AQ53" s="89"/>
      <c r="AR53" s="89"/>
      <c r="AS53" s="89"/>
      <c r="AT53" s="89"/>
      <c r="AU53" s="89"/>
      <c r="AV53" s="89"/>
      <c r="AW53" s="89"/>
      <c r="AX53" s="89"/>
      <c r="AY53" s="89"/>
      <c r="AZ53" s="89"/>
      <c r="BA53" s="89"/>
      <c r="BB53" s="89"/>
      <c r="BC53" s="89"/>
      <c r="BD53" s="89"/>
      <c r="BE53" s="89"/>
      <c r="BF53" s="89"/>
      <c r="BG53" s="89"/>
      <c r="BH53" s="89"/>
      <c r="BI53" s="89"/>
      <c r="BJ53" s="89"/>
      <c r="BK53" s="89"/>
      <c r="BL53" s="89"/>
      <c r="BM53" s="89"/>
      <c r="BN53" s="89"/>
      <c r="BO53" s="89"/>
      <c r="BP53" s="89"/>
      <c r="BQ53" s="89"/>
      <c r="BR53" s="89"/>
      <c r="BS53" s="89"/>
      <c r="BT53" s="89"/>
      <c r="BU53" s="89"/>
      <c r="BV53" s="89"/>
      <c r="BW53" s="89"/>
      <c r="BX53" s="89"/>
      <c r="BY53" s="89"/>
      <c r="BZ53" s="89"/>
      <c r="CA53" s="89"/>
      <c r="CB53" s="89"/>
      <c r="CC53" s="89"/>
      <c r="CD53" s="89"/>
      <c r="CE53" s="89"/>
      <c r="CF53" s="89"/>
      <c r="CG53" s="89"/>
      <c r="CH53" s="89"/>
      <c r="CI53" s="89"/>
      <c r="CJ53" s="89"/>
      <c r="CK53" s="89"/>
      <c r="CL53" s="89"/>
      <c r="CM53" s="89"/>
      <c r="CN53" s="89"/>
      <c r="CO53" s="89"/>
      <c r="CP53" s="89"/>
      <c r="CQ53" s="89"/>
      <c r="CR53" s="89"/>
      <c r="CS53" s="89"/>
      <c r="CT53" s="89"/>
      <c r="CU53" s="89"/>
      <c r="CV53" s="89"/>
      <c r="CW53" s="89"/>
      <c r="CX53" s="89"/>
      <c r="CY53" s="89"/>
      <c r="CZ53" s="89"/>
      <c r="DA53" s="89"/>
      <c r="DB53" s="89"/>
      <c r="DC53" s="89"/>
      <c r="DD53" s="89"/>
      <c r="DE53" s="89"/>
      <c r="DF53" s="89"/>
      <c r="DG53" s="89"/>
      <c r="DH53" s="89"/>
      <c r="DI53" s="89"/>
      <c r="DJ53" s="89"/>
      <c r="DK53" s="89"/>
      <c r="DL53" s="89"/>
      <c r="DM53" s="89"/>
      <c r="DN53" s="89"/>
      <c r="DO53" s="89"/>
      <c r="DP53" s="89"/>
      <c r="DQ53" s="89"/>
      <c r="DR53" s="89"/>
      <c r="DS53" s="89"/>
      <c r="DT53" s="89"/>
      <c r="DU53" s="89"/>
      <c r="DV53" s="89"/>
      <c r="DW53" s="89"/>
      <c r="DX53" s="89"/>
      <c r="DY53" s="89"/>
      <c r="DZ53" s="89"/>
      <c r="EA53" s="89"/>
      <c r="EB53" s="89"/>
      <c r="EC53" s="89"/>
      <c r="ED53" s="89"/>
      <c r="EE53" s="89"/>
      <c r="EF53" s="89"/>
      <c r="EG53" s="89"/>
      <c r="EH53" s="89"/>
      <c r="EI53" s="89"/>
      <c r="EJ53" s="89"/>
      <c r="EK53" s="89"/>
      <c r="EL53" s="89"/>
      <c r="EM53" s="89"/>
      <c r="EN53" s="89"/>
      <c r="EO53" s="89"/>
      <c r="EP53" s="89"/>
      <c r="EQ53" s="89"/>
      <c r="ER53" s="89"/>
      <c r="ES53" s="89"/>
      <c r="ET53" s="89"/>
      <c r="EU53" s="89"/>
      <c r="EV53" s="89"/>
      <c r="EW53" s="89"/>
      <c r="EX53" s="89"/>
      <c r="EY53" s="89"/>
      <c r="EZ53" s="89"/>
      <c r="FA53" s="89"/>
      <c r="FB53" s="89"/>
      <c r="FC53" s="89"/>
      <c r="FD53" s="89"/>
      <c r="FE53" s="89"/>
      <c r="FF53" s="89"/>
      <c r="FG53" s="89"/>
      <c r="FH53" s="89"/>
      <c r="FI53" s="89"/>
      <c r="FJ53" s="89"/>
      <c r="FK53" s="89"/>
      <c r="FL53" s="89"/>
      <c r="FM53" s="89"/>
      <c r="FN53" s="89"/>
      <c r="FO53" s="89"/>
      <c r="FP53" s="89"/>
      <c r="FQ53" s="89"/>
      <c r="FR53" s="89"/>
      <c r="FS53" s="89"/>
      <c r="FT53" s="89"/>
      <c r="FU53" s="89"/>
      <c r="FV53" s="89"/>
      <c r="FW53" s="89"/>
      <c r="FX53" s="89"/>
      <c r="FY53" s="89"/>
      <c r="FZ53" s="89"/>
      <c r="GA53" s="89"/>
      <c r="GB53" s="89"/>
      <c r="GC53" s="89"/>
      <c r="GD53" s="89"/>
      <c r="GE53" s="89"/>
      <c r="GF53" s="89"/>
      <c r="GG53" s="89"/>
      <c r="GH53" s="89"/>
      <c r="GI53" s="89"/>
      <c r="GJ53" s="89"/>
      <c r="GK53" s="89"/>
      <c r="GL53" s="89"/>
      <c r="GM53" s="89"/>
      <c r="GN53" s="89"/>
      <c r="GO53" s="89"/>
      <c r="GP53" s="89"/>
      <c r="GQ53" s="89"/>
      <c r="GR53" s="89"/>
      <c r="GS53" s="89"/>
      <c r="GT53" s="89"/>
      <c r="GU53" s="89"/>
      <c r="GV53" s="89"/>
      <c r="GW53" s="89"/>
      <c r="GX53" s="89"/>
      <c r="GY53" s="89"/>
      <c r="GZ53" s="89"/>
      <c r="HA53" s="89"/>
      <c r="HB53" s="89"/>
      <c r="HC53" s="89"/>
      <c r="HD53" s="89"/>
      <c r="HE53" s="89"/>
      <c r="HF53" s="89"/>
      <c r="HG53" s="89"/>
      <c r="HH53" s="89"/>
      <c r="HI53" s="89"/>
      <c r="HJ53" s="89"/>
      <c r="HK53" s="89"/>
      <c r="HL53" s="89"/>
      <c r="HM53" s="89"/>
      <c r="HN53" s="89"/>
      <c r="HO53" s="89"/>
      <c r="HP53" s="89"/>
      <c r="HQ53" s="89"/>
      <c r="HR53" s="89"/>
      <c r="HS53" s="89"/>
      <c r="HT53" s="89"/>
      <c r="HU53" s="89"/>
      <c r="HV53" s="89"/>
      <c r="HW53" s="89"/>
      <c r="HX53" s="89"/>
      <c r="HY53" s="89"/>
      <c r="HZ53" s="89"/>
      <c r="IA53" s="89"/>
      <c r="IB53" s="89"/>
      <c r="IC53" s="89"/>
      <c r="ID53" s="89"/>
      <c r="IE53" s="89"/>
      <c r="IF53" s="89"/>
      <c r="IG53" s="89"/>
      <c r="IH53" s="89"/>
      <c r="II53" s="89"/>
      <c r="IJ53" s="89"/>
      <c r="IK53" s="89"/>
      <c r="IL53" s="89"/>
      <c r="IM53" s="89"/>
      <c r="IN53" s="89"/>
      <c r="IO53" s="89"/>
      <c r="IP53" s="89"/>
      <c r="IQ53" s="89"/>
      <c r="IR53" s="89"/>
      <c r="IS53" s="89"/>
      <c r="IT53" s="89"/>
      <c r="IU53" s="89"/>
      <c r="IV53" s="89"/>
      <c r="IW53" s="89"/>
    </row>
    <row r="54" spans="1:257" s="90" customFormat="1">
      <c r="A54" s="385"/>
      <c r="B54" s="391"/>
      <c r="C54" s="388"/>
      <c r="D54" s="183"/>
      <c r="E54" s="397"/>
      <c r="F54" s="397"/>
      <c r="G54" s="394"/>
      <c r="H54" s="379"/>
      <c r="I54" s="103"/>
      <c r="J54" s="143"/>
      <c r="K54" s="103" t="str">
        <f>IFERROR(CONCATENATE(INDEX('8- Políticas de Administración '!$B$16:$F$53,MATCH('5- Identificación de Riesgos'!J54,'8- Políticas de Administración '!$C$16:$C$54,0),1)," - ",L54),"")</f>
        <v/>
      </c>
      <c r="L54" s="138" t="str">
        <f>IFERROR(VLOOKUP(INDEX('8- Políticas de Administración '!$B$16:$F$63,MATCH('5- Identificación de Riesgos'!J54,'8- Políticas de Administración '!$C$16:$C$64,0),1),'8- Políticas de Administración '!$B$16:$F$64,5,FALSE),"")</f>
        <v/>
      </c>
      <c r="M54" s="391"/>
      <c r="N54" s="424"/>
      <c r="O54" s="430"/>
      <c r="P54" s="89"/>
      <c r="Q54" s="89"/>
      <c r="R54" s="89"/>
      <c r="S54" s="89"/>
      <c r="T54" s="89"/>
      <c r="U54" s="89"/>
      <c r="V54" s="89"/>
      <c r="W54" s="89"/>
      <c r="X54" s="89"/>
      <c r="Y54" s="89"/>
      <c r="Z54" s="89"/>
      <c r="AA54" s="89"/>
      <c r="AB54" s="89"/>
      <c r="AC54" s="89"/>
      <c r="AD54" s="89"/>
      <c r="AE54" s="89"/>
      <c r="AF54" s="89"/>
      <c r="AG54" s="89"/>
      <c r="AH54" s="89"/>
      <c r="AI54" s="89"/>
      <c r="AJ54" s="89"/>
      <c r="AK54" s="89"/>
      <c r="AL54" s="89"/>
      <c r="AM54" s="89"/>
      <c r="AN54" s="89"/>
      <c r="AO54" s="89"/>
      <c r="AP54" s="89"/>
      <c r="AQ54" s="89"/>
      <c r="AR54" s="89"/>
      <c r="AS54" s="89"/>
      <c r="AT54" s="89"/>
      <c r="AU54" s="89"/>
      <c r="AV54" s="89"/>
      <c r="AW54" s="89"/>
      <c r="AX54" s="89"/>
      <c r="AY54" s="89"/>
      <c r="AZ54" s="89"/>
      <c r="BA54" s="89"/>
      <c r="BB54" s="89"/>
      <c r="BC54" s="89"/>
      <c r="BD54" s="89"/>
      <c r="BE54" s="89"/>
      <c r="BF54" s="89"/>
      <c r="BG54" s="89"/>
      <c r="BH54" s="89"/>
      <c r="BI54" s="89"/>
      <c r="BJ54" s="89"/>
      <c r="BK54" s="89"/>
      <c r="BL54" s="89"/>
      <c r="BM54" s="89"/>
      <c r="BN54" s="89"/>
      <c r="BO54" s="89"/>
      <c r="BP54" s="89"/>
      <c r="BQ54" s="89"/>
      <c r="BR54" s="89"/>
      <c r="BS54" s="89"/>
      <c r="BT54" s="89"/>
      <c r="BU54" s="89"/>
      <c r="BV54" s="89"/>
      <c r="BW54" s="89"/>
      <c r="BX54" s="89"/>
      <c r="BY54" s="89"/>
      <c r="BZ54" s="89"/>
      <c r="CA54" s="89"/>
      <c r="CB54" s="89"/>
      <c r="CC54" s="89"/>
      <c r="CD54" s="89"/>
      <c r="CE54" s="89"/>
      <c r="CF54" s="89"/>
      <c r="CG54" s="89"/>
      <c r="CH54" s="89"/>
      <c r="CI54" s="89"/>
      <c r="CJ54" s="89"/>
      <c r="CK54" s="89"/>
      <c r="CL54" s="89"/>
      <c r="CM54" s="89"/>
      <c r="CN54" s="89"/>
      <c r="CO54" s="89"/>
      <c r="CP54" s="89"/>
      <c r="CQ54" s="89"/>
      <c r="CR54" s="89"/>
      <c r="CS54" s="89"/>
      <c r="CT54" s="89"/>
      <c r="CU54" s="89"/>
      <c r="CV54" s="89"/>
      <c r="CW54" s="89"/>
      <c r="CX54" s="89"/>
      <c r="CY54" s="89"/>
      <c r="CZ54" s="89"/>
      <c r="DA54" s="89"/>
      <c r="DB54" s="89"/>
      <c r="DC54" s="89"/>
      <c r="DD54" s="89"/>
      <c r="DE54" s="89"/>
      <c r="DF54" s="89"/>
      <c r="DG54" s="89"/>
      <c r="DH54" s="89"/>
      <c r="DI54" s="89"/>
      <c r="DJ54" s="89"/>
      <c r="DK54" s="89"/>
      <c r="DL54" s="89"/>
      <c r="DM54" s="89"/>
      <c r="DN54" s="89"/>
      <c r="DO54" s="89"/>
      <c r="DP54" s="89"/>
      <c r="DQ54" s="89"/>
      <c r="DR54" s="89"/>
      <c r="DS54" s="89"/>
      <c r="DT54" s="89"/>
      <c r="DU54" s="89"/>
      <c r="DV54" s="89"/>
      <c r="DW54" s="89"/>
      <c r="DX54" s="89"/>
      <c r="DY54" s="89"/>
      <c r="DZ54" s="89"/>
      <c r="EA54" s="89"/>
      <c r="EB54" s="89"/>
      <c r="EC54" s="89"/>
      <c r="ED54" s="89"/>
      <c r="EE54" s="89"/>
      <c r="EF54" s="89"/>
      <c r="EG54" s="89"/>
      <c r="EH54" s="89"/>
      <c r="EI54" s="89"/>
      <c r="EJ54" s="89"/>
      <c r="EK54" s="89"/>
      <c r="EL54" s="89"/>
      <c r="EM54" s="89"/>
      <c r="EN54" s="89"/>
      <c r="EO54" s="89"/>
      <c r="EP54" s="89"/>
      <c r="EQ54" s="89"/>
      <c r="ER54" s="89"/>
      <c r="ES54" s="89"/>
      <c r="ET54" s="89"/>
      <c r="EU54" s="89"/>
      <c r="EV54" s="89"/>
      <c r="EW54" s="89"/>
      <c r="EX54" s="89"/>
      <c r="EY54" s="89"/>
      <c r="EZ54" s="89"/>
      <c r="FA54" s="89"/>
      <c r="FB54" s="89"/>
      <c r="FC54" s="89"/>
      <c r="FD54" s="89"/>
      <c r="FE54" s="89"/>
      <c r="FF54" s="89"/>
      <c r="FG54" s="89"/>
      <c r="FH54" s="89"/>
      <c r="FI54" s="89"/>
      <c r="FJ54" s="89"/>
      <c r="FK54" s="89"/>
      <c r="FL54" s="89"/>
      <c r="FM54" s="89"/>
      <c r="FN54" s="89"/>
      <c r="FO54" s="89"/>
      <c r="FP54" s="89"/>
      <c r="FQ54" s="89"/>
      <c r="FR54" s="89"/>
      <c r="FS54" s="89"/>
      <c r="FT54" s="89"/>
      <c r="FU54" s="89"/>
      <c r="FV54" s="89"/>
      <c r="FW54" s="89"/>
      <c r="FX54" s="89"/>
      <c r="FY54" s="89"/>
      <c r="FZ54" s="89"/>
      <c r="GA54" s="89"/>
      <c r="GB54" s="89"/>
      <c r="GC54" s="89"/>
      <c r="GD54" s="89"/>
      <c r="GE54" s="89"/>
      <c r="GF54" s="89"/>
      <c r="GG54" s="89"/>
      <c r="GH54" s="89"/>
      <c r="GI54" s="89"/>
      <c r="GJ54" s="89"/>
      <c r="GK54" s="89"/>
      <c r="GL54" s="89"/>
      <c r="GM54" s="89"/>
      <c r="GN54" s="89"/>
      <c r="GO54" s="89"/>
      <c r="GP54" s="89"/>
      <c r="GQ54" s="89"/>
      <c r="GR54" s="89"/>
      <c r="GS54" s="89"/>
      <c r="GT54" s="89"/>
      <c r="GU54" s="89"/>
      <c r="GV54" s="89"/>
      <c r="GW54" s="89"/>
      <c r="GX54" s="89"/>
      <c r="GY54" s="89"/>
      <c r="GZ54" s="89"/>
      <c r="HA54" s="89"/>
      <c r="HB54" s="89"/>
      <c r="HC54" s="89"/>
      <c r="HD54" s="89"/>
      <c r="HE54" s="89"/>
      <c r="HF54" s="89"/>
      <c r="HG54" s="89"/>
      <c r="HH54" s="89"/>
      <c r="HI54" s="89"/>
      <c r="HJ54" s="89"/>
      <c r="HK54" s="89"/>
      <c r="HL54" s="89"/>
      <c r="HM54" s="89"/>
      <c r="HN54" s="89"/>
      <c r="HO54" s="89"/>
      <c r="HP54" s="89"/>
      <c r="HQ54" s="89"/>
      <c r="HR54" s="89"/>
      <c r="HS54" s="89"/>
      <c r="HT54" s="89"/>
      <c r="HU54" s="89"/>
      <c r="HV54" s="89"/>
      <c r="HW54" s="89"/>
      <c r="HX54" s="89"/>
      <c r="HY54" s="89"/>
      <c r="HZ54" s="89"/>
      <c r="IA54" s="89"/>
      <c r="IB54" s="89"/>
      <c r="IC54" s="89"/>
      <c r="ID54" s="89"/>
      <c r="IE54" s="89"/>
      <c r="IF54" s="89"/>
      <c r="IG54" s="89"/>
      <c r="IH54" s="89"/>
      <c r="II54" s="89"/>
      <c r="IJ54" s="89"/>
      <c r="IK54" s="89"/>
      <c r="IL54" s="89"/>
      <c r="IM54" s="89"/>
      <c r="IN54" s="89"/>
      <c r="IO54" s="89"/>
      <c r="IP54" s="89"/>
      <c r="IQ54" s="89"/>
      <c r="IR54" s="89"/>
      <c r="IS54" s="89"/>
      <c r="IT54" s="89"/>
      <c r="IU54" s="89"/>
      <c r="IV54" s="89"/>
      <c r="IW54" s="89"/>
    </row>
    <row r="55" spans="1:257" s="90" customFormat="1">
      <c r="A55" s="385"/>
      <c r="B55" s="391"/>
      <c r="C55" s="388"/>
      <c r="D55" s="183"/>
      <c r="E55" s="397"/>
      <c r="F55" s="397"/>
      <c r="G55" s="394"/>
      <c r="H55" s="379"/>
      <c r="I55" s="103"/>
      <c r="J55" s="143"/>
      <c r="K55" s="103" t="str">
        <f>IFERROR(CONCATENATE(INDEX('8- Políticas de Administración '!$B$16:$F$53,MATCH('5- Identificación de Riesgos'!J55,'8- Políticas de Administración '!$C$16:$C$54,0),1)," - ",L55),"")</f>
        <v/>
      </c>
      <c r="L55" s="138" t="str">
        <f>IFERROR(VLOOKUP(INDEX('8- Políticas de Administración '!$B$16:$F$63,MATCH('5- Identificación de Riesgos'!J55,'8- Políticas de Administración '!$C$16:$C$64,0),1),'8- Políticas de Administración '!$B$16:$F$64,5,FALSE),"")</f>
        <v/>
      </c>
      <c r="M55" s="391"/>
      <c r="N55" s="424"/>
      <c r="O55" s="430"/>
      <c r="P55" s="89"/>
      <c r="Q55" s="89"/>
      <c r="R55" s="89"/>
      <c r="S55" s="89"/>
      <c r="T55" s="89"/>
      <c r="U55" s="89"/>
      <c r="V55" s="89"/>
      <c r="W55" s="89"/>
      <c r="X55" s="89"/>
      <c r="Y55" s="89"/>
      <c r="Z55" s="89"/>
      <c r="AA55" s="89"/>
      <c r="AB55" s="89"/>
      <c r="AC55" s="89"/>
      <c r="AD55" s="89"/>
      <c r="AE55" s="89"/>
      <c r="AF55" s="89"/>
      <c r="AG55" s="89"/>
      <c r="AH55" s="89"/>
      <c r="AI55" s="89"/>
      <c r="AJ55" s="89"/>
      <c r="AK55" s="89"/>
      <c r="AL55" s="89"/>
      <c r="AM55" s="89"/>
      <c r="AN55" s="89"/>
      <c r="AO55" s="89"/>
      <c r="AP55" s="89"/>
      <c r="AQ55" s="89"/>
      <c r="AR55" s="89"/>
      <c r="AS55" s="89"/>
      <c r="AT55" s="89"/>
      <c r="AU55" s="89"/>
      <c r="AV55" s="89"/>
      <c r="AW55" s="89"/>
      <c r="AX55" s="89"/>
      <c r="AY55" s="89"/>
      <c r="AZ55" s="89"/>
      <c r="BA55" s="89"/>
      <c r="BB55" s="89"/>
      <c r="BC55" s="89"/>
      <c r="BD55" s="89"/>
      <c r="BE55" s="89"/>
      <c r="BF55" s="89"/>
      <c r="BG55" s="89"/>
      <c r="BH55" s="89"/>
      <c r="BI55" s="89"/>
      <c r="BJ55" s="89"/>
      <c r="BK55" s="89"/>
      <c r="BL55" s="89"/>
      <c r="BM55" s="89"/>
      <c r="BN55" s="89"/>
      <c r="BO55" s="89"/>
      <c r="BP55" s="89"/>
      <c r="BQ55" s="89"/>
      <c r="BR55" s="89"/>
      <c r="BS55" s="89"/>
      <c r="BT55" s="89"/>
      <c r="BU55" s="89"/>
      <c r="BV55" s="89"/>
      <c r="BW55" s="89"/>
      <c r="BX55" s="89"/>
      <c r="BY55" s="89"/>
      <c r="BZ55" s="89"/>
      <c r="CA55" s="89"/>
      <c r="CB55" s="89"/>
      <c r="CC55" s="89"/>
      <c r="CD55" s="89"/>
      <c r="CE55" s="89"/>
      <c r="CF55" s="89"/>
      <c r="CG55" s="89"/>
      <c r="CH55" s="89"/>
      <c r="CI55" s="89"/>
      <c r="CJ55" s="89"/>
      <c r="CK55" s="89"/>
      <c r="CL55" s="89"/>
      <c r="CM55" s="89"/>
      <c r="CN55" s="89"/>
      <c r="CO55" s="89"/>
      <c r="CP55" s="89"/>
      <c r="CQ55" s="89"/>
      <c r="CR55" s="89"/>
      <c r="CS55" s="89"/>
      <c r="CT55" s="89"/>
      <c r="CU55" s="89"/>
      <c r="CV55" s="89"/>
      <c r="CW55" s="89"/>
      <c r="CX55" s="89"/>
      <c r="CY55" s="89"/>
      <c r="CZ55" s="89"/>
      <c r="DA55" s="89"/>
      <c r="DB55" s="89"/>
      <c r="DC55" s="89"/>
      <c r="DD55" s="89"/>
      <c r="DE55" s="89"/>
      <c r="DF55" s="89"/>
      <c r="DG55" s="89"/>
      <c r="DH55" s="89"/>
      <c r="DI55" s="89"/>
      <c r="DJ55" s="89"/>
      <c r="DK55" s="89"/>
      <c r="DL55" s="89"/>
      <c r="DM55" s="89"/>
      <c r="DN55" s="89"/>
      <c r="DO55" s="89"/>
      <c r="DP55" s="89"/>
      <c r="DQ55" s="89"/>
      <c r="DR55" s="89"/>
      <c r="DS55" s="89"/>
      <c r="DT55" s="89"/>
      <c r="DU55" s="89"/>
      <c r="DV55" s="89"/>
      <c r="DW55" s="89"/>
      <c r="DX55" s="89"/>
      <c r="DY55" s="89"/>
      <c r="DZ55" s="89"/>
      <c r="EA55" s="89"/>
      <c r="EB55" s="89"/>
      <c r="EC55" s="89"/>
      <c r="ED55" s="89"/>
      <c r="EE55" s="89"/>
      <c r="EF55" s="89"/>
      <c r="EG55" s="89"/>
      <c r="EH55" s="89"/>
      <c r="EI55" s="89"/>
      <c r="EJ55" s="89"/>
      <c r="EK55" s="89"/>
      <c r="EL55" s="89"/>
      <c r="EM55" s="89"/>
      <c r="EN55" s="89"/>
      <c r="EO55" s="89"/>
      <c r="EP55" s="89"/>
      <c r="EQ55" s="89"/>
      <c r="ER55" s="89"/>
      <c r="ES55" s="89"/>
      <c r="ET55" s="89"/>
      <c r="EU55" s="89"/>
      <c r="EV55" s="89"/>
      <c r="EW55" s="89"/>
      <c r="EX55" s="89"/>
      <c r="EY55" s="89"/>
      <c r="EZ55" s="89"/>
      <c r="FA55" s="89"/>
      <c r="FB55" s="89"/>
      <c r="FC55" s="89"/>
      <c r="FD55" s="89"/>
      <c r="FE55" s="89"/>
      <c r="FF55" s="89"/>
      <c r="FG55" s="89"/>
      <c r="FH55" s="89"/>
      <c r="FI55" s="89"/>
      <c r="FJ55" s="89"/>
      <c r="FK55" s="89"/>
      <c r="FL55" s="89"/>
      <c r="FM55" s="89"/>
      <c r="FN55" s="89"/>
      <c r="FO55" s="89"/>
      <c r="FP55" s="89"/>
      <c r="FQ55" s="89"/>
      <c r="FR55" s="89"/>
      <c r="FS55" s="89"/>
      <c r="FT55" s="89"/>
      <c r="FU55" s="89"/>
      <c r="FV55" s="89"/>
      <c r="FW55" s="89"/>
      <c r="FX55" s="89"/>
      <c r="FY55" s="89"/>
      <c r="FZ55" s="89"/>
      <c r="GA55" s="89"/>
      <c r="GB55" s="89"/>
      <c r="GC55" s="89"/>
      <c r="GD55" s="89"/>
      <c r="GE55" s="89"/>
      <c r="GF55" s="89"/>
      <c r="GG55" s="89"/>
      <c r="GH55" s="89"/>
      <c r="GI55" s="89"/>
      <c r="GJ55" s="89"/>
      <c r="GK55" s="89"/>
      <c r="GL55" s="89"/>
      <c r="GM55" s="89"/>
      <c r="GN55" s="89"/>
      <c r="GO55" s="89"/>
      <c r="GP55" s="89"/>
      <c r="GQ55" s="89"/>
      <c r="GR55" s="89"/>
      <c r="GS55" s="89"/>
      <c r="GT55" s="89"/>
      <c r="GU55" s="89"/>
      <c r="GV55" s="89"/>
      <c r="GW55" s="89"/>
      <c r="GX55" s="89"/>
      <c r="GY55" s="89"/>
      <c r="GZ55" s="89"/>
      <c r="HA55" s="89"/>
      <c r="HB55" s="89"/>
      <c r="HC55" s="89"/>
      <c r="HD55" s="89"/>
      <c r="HE55" s="89"/>
      <c r="HF55" s="89"/>
      <c r="HG55" s="89"/>
      <c r="HH55" s="89"/>
      <c r="HI55" s="89"/>
      <c r="HJ55" s="89"/>
      <c r="HK55" s="89"/>
      <c r="HL55" s="89"/>
      <c r="HM55" s="89"/>
      <c r="HN55" s="89"/>
      <c r="HO55" s="89"/>
      <c r="HP55" s="89"/>
      <c r="HQ55" s="89"/>
      <c r="HR55" s="89"/>
      <c r="HS55" s="89"/>
      <c r="HT55" s="89"/>
      <c r="HU55" s="89"/>
      <c r="HV55" s="89"/>
      <c r="HW55" s="89"/>
      <c r="HX55" s="89"/>
      <c r="HY55" s="89"/>
      <c r="HZ55" s="89"/>
      <c r="IA55" s="89"/>
      <c r="IB55" s="89"/>
      <c r="IC55" s="89"/>
      <c r="ID55" s="89"/>
      <c r="IE55" s="89"/>
      <c r="IF55" s="89"/>
      <c r="IG55" s="89"/>
      <c r="IH55" s="89"/>
      <c r="II55" s="89"/>
      <c r="IJ55" s="89"/>
      <c r="IK55" s="89"/>
      <c r="IL55" s="89"/>
      <c r="IM55" s="89"/>
      <c r="IN55" s="89"/>
      <c r="IO55" s="89"/>
      <c r="IP55" s="89"/>
      <c r="IQ55" s="89"/>
      <c r="IR55" s="89"/>
      <c r="IS55" s="89"/>
      <c r="IT55" s="89"/>
      <c r="IU55" s="89"/>
      <c r="IV55" s="89"/>
      <c r="IW55" s="89"/>
    </row>
    <row r="56" spans="1:257" s="90" customFormat="1">
      <c r="A56" s="385"/>
      <c r="B56" s="391"/>
      <c r="C56" s="388"/>
      <c r="D56" s="183"/>
      <c r="E56" s="397"/>
      <c r="F56" s="397"/>
      <c r="G56" s="394"/>
      <c r="H56" s="379"/>
      <c r="I56" s="103"/>
      <c r="J56" s="143"/>
      <c r="K56" s="103" t="str">
        <f>IFERROR(CONCATENATE(INDEX('8- Políticas de Administración '!$B$16:$F$53,MATCH('5- Identificación de Riesgos'!J56,'8- Políticas de Administración '!$C$16:$C$54,0),1)," - ",L56),"")</f>
        <v/>
      </c>
      <c r="L56" s="138" t="str">
        <f>IFERROR(VLOOKUP(INDEX('8- Políticas de Administración '!$B$16:$F$63,MATCH('5- Identificación de Riesgos'!J56,'8- Políticas de Administración '!$C$16:$C$64,0),1),'8- Políticas de Administración '!$B$16:$F$64,5,FALSE),"")</f>
        <v/>
      </c>
      <c r="M56" s="391"/>
      <c r="N56" s="424"/>
      <c r="O56" s="430"/>
      <c r="P56" s="89"/>
      <c r="Q56" s="89"/>
      <c r="R56" s="89"/>
      <c r="S56" s="89"/>
      <c r="T56" s="89"/>
      <c r="U56" s="89"/>
      <c r="V56" s="89"/>
      <c r="W56" s="89"/>
      <c r="X56" s="89"/>
      <c r="Y56" s="89"/>
      <c r="Z56" s="89"/>
      <c r="AA56" s="89"/>
      <c r="AB56" s="89"/>
      <c r="AC56" s="89"/>
      <c r="AD56" s="89"/>
      <c r="AE56" s="89"/>
      <c r="AF56" s="89"/>
      <c r="AG56" s="89"/>
      <c r="AH56" s="89"/>
      <c r="AI56" s="89"/>
      <c r="AJ56" s="89"/>
      <c r="AK56" s="89"/>
      <c r="AL56" s="89"/>
      <c r="AM56" s="89"/>
      <c r="AN56" s="89"/>
      <c r="AO56" s="89"/>
      <c r="AP56" s="89"/>
      <c r="AQ56" s="89"/>
      <c r="AR56" s="89"/>
      <c r="AS56" s="89"/>
      <c r="AT56" s="89"/>
      <c r="AU56" s="89"/>
      <c r="AV56" s="89"/>
      <c r="AW56" s="89"/>
      <c r="AX56" s="89"/>
      <c r="AY56" s="89"/>
      <c r="AZ56" s="89"/>
      <c r="BA56" s="89"/>
      <c r="BB56" s="89"/>
      <c r="BC56" s="89"/>
      <c r="BD56" s="89"/>
      <c r="BE56" s="89"/>
      <c r="BF56" s="89"/>
      <c r="BG56" s="89"/>
      <c r="BH56" s="89"/>
      <c r="BI56" s="89"/>
      <c r="BJ56" s="89"/>
      <c r="BK56" s="89"/>
      <c r="BL56" s="89"/>
      <c r="BM56" s="89"/>
      <c r="BN56" s="89"/>
      <c r="BO56" s="89"/>
      <c r="BP56" s="89"/>
      <c r="BQ56" s="89"/>
      <c r="BR56" s="89"/>
      <c r="BS56" s="89"/>
      <c r="BT56" s="89"/>
      <c r="BU56" s="89"/>
      <c r="BV56" s="89"/>
      <c r="BW56" s="89"/>
      <c r="BX56" s="89"/>
      <c r="BY56" s="89"/>
      <c r="BZ56" s="89"/>
      <c r="CA56" s="89"/>
      <c r="CB56" s="89"/>
      <c r="CC56" s="89"/>
      <c r="CD56" s="89"/>
      <c r="CE56" s="89"/>
      <c r="CF56" s="89"/>
      <c r="CG56" s="89"/>
      <c r="CH56" s="89"/>
      <c r="CI56" s="89"/>
      <c r="CJ56" s="89"/>
      <c r="CK56" s="89"/>
      <c r="CL56" s="89"/>
      <c r="CM56" s="89"/>
      <c r="CN56" s="89"/>
      <c r="CO56" s="89"/>
      <c r="CP56" s="89"/>
      <c r="CQ56" s="89"/>
      <c r="CR56" s="89"/>
      <c r="CS56" s="89"/>
      <c r="CT56" s="89"/>
      <c r="CU56" s="89"/>
      <c r="CV56" s="89"/>
      <c r="CW56" s="89"/>
      <c r="CX56" s="89"/>
      <c r="CY56" s="89"/>
      <c r="CZ56" s="89"/>
      <c r="DA56" s="89"/>
      <c r="DB56" s="89"/>
      <c r="DC56" s="89"/>
      <c r="DD56" s="89"/>
      <c r="DE56" s="89"/>
      <c r="DF56" s="89"/>
      <c r="DG56" s="89"/>
      <c r="DH56" s="89"/>
      <c r="DI56" s="89"/>
      <c r="DJ56" s="89"/>
      <c r="DK56" s="89"/>
      <c r="DL56" s="89"/>
      <c r="DM56" s="89"/>
      <c r="DN56" s="89"/>
      <c r="DO56" s="89"/>
      <c r="DP56" s="89"/>
      <c r="DQ56" s="89"/>
      <c r="DR56" s="89"/>
      <c r="DS56" s="89"/>
      <c r="DT56" s="89"/>
      <c r="DU56" s="89"/>
      <c r="DV56" s="89"/>
      <c r="DW56" s="89"/>
      <c r="DX56" s="89"/>
      <c r="DY56" s="89"/>
      <c r="DZ56" s="89"/>
      <c r="EA56" s="89"/>
      <c r="EB56" s="89"/>
      <c r="EC56" s="89"/>
      <c r="ED56" s="89"/>
      <c r="EE56" s="89"/>
      <c r="EF56" s="89"/>
      <c r="EG56" s="89"/>
      <c r="EH56" s="89"/>
      <c r="EI56" s="89"/>
      <c r="EJ56" s="89"/>
      <c r="EK56" s="89"/>
      <c r="EL56" s="89"/>
      <c r="EM56" s="89"/>
      <c r="EN56" s="89"/>
      <c r="EO56" s="89"/>
      <c r="EP56" s="89"/>
      <c r="EQ56" s="89"/>
      <c r="ER56" s="89"/>
      <c r="ES56" s="89"/>
      <c r="ET56" s="89"/>
      <c r="EU56" s="89"/>
      <c r="EV56" s="89"/>
      <c r="EW56" s="89"/>
      <c r="EX56" s="89"/>
      <c r="EY56" s="89"/>
      <c r="EZ56" s="89"/>
      <c r="FA56" s="89"/>
      <c r="FB56" s="89"/>
      <c r="FC56" s="89"/>
      <c r="FD56" s="89"/>
      <c r="FE56" s="89"/>
      <c r="FF56" s="89"/>
      <c r="FG56" s="89"/>
      <c r="FH56" s="89"/>
      <c r="FI56" s="89"/>
      <c r="FJ56" s="89"/>
      <c r="FK56" s="89"/>
      <c r="FL56" s="89"/>
      <c r="FM56" s="89"/>
      <c r="FN56" s="89"/>
      <c r="FO56" s="89"/>
      <c r="FP56" s="89"/>
      <c r="FQ56" s="89"/>
      <c r="FR56" s="89"/>
      <c r="FS56" s="89"/>
      <c r="FT56" s="89"/>
      <c r="FU56" s="89"/>
      <c r="FV56" s="89"/>
      <c r="FW56" s="89"/>
      <c r="FX56" s="89"/>
      <c r="FY56" s="89"/>
      <c r="FZ56" s="89"/>
      <c r="GA56" s="89"/>
      <c r="GB56" s="89"/>
      <c r="GC56" s="89"/>
      <c r="GD56" s="89"/>
      <c r="GE56" s="89"/>
      <c r="GF56" s="89"/>
      <c r="GG56" s="89"/>
      <c r="GH56" s="89"/>
      <c r="GI56" s="89"/>
      <c r="GJ56" s="89"/>
      <c r="GK56" s="89"/>
      <c r="GL56" s="89"/>
      <c r="GM56" s="89"/>
      <c r="GN56" s="89"/>
      <c r="GO56" s="89"/>
      <c r="GP56" s="89"/>
      <c r="GQ56" s="89"/>
      <c r="GR56" s="89"/>
      <c r="GS56" s="89"/>
      <c r="GT56" s="89"/>
      <c r="GU56" s="89"/>
      <c r="GV56" s="89"/>
      <c r="GW56" s="89"/>
      <c r="GX56" s="89"/>
      <c r="GY56" s="89"/>
      <c r="GZ56" s="89"/>
      <c r="HA56" s="89"/>
      <c r="HB56" s="89"/>
      <c r="HC56" s="89"/>
      <c r="HD56" s="89"/>
      <c r="HE56" s="89"/>
      <c r="HF56" s="89"/>
      <c r="HG56" s="89"/>
      <c r="HH56" s="89"/>
      <c r="HI56" s="89"/>
      <c r="HJ56" s="89"/>
      <c r="HK56" s="89"/>
      <c r="HL56" s="89"/>
      <c r="HM56" s="89"/>
      <c r="HN56" s="89"/>
      <c r="HO56" s="89"/>
      <c r="HP56" s="89"/>
      <c r="HQ56" s="89"/>
      <c r="HR56" s="89"/>
      <c r="HS56" s="89"/>
      <c r="HT56" s="89"/>
      <c r="HU56" s="89"/>
      <c r="HV56" s="89"/>
      <c r="HW56" s="89"/>
      <c r="HX56" s="89"/>
      <c r="HY56" s="89"/>
      <c r="HZ56" s="89"/>
      <c r="IA56" s="89"/>
      <c r="IB56" s="89"/>
      <c r="IC56" s="89"/>
      <c r="ID56" s="89"/>
      <c r="IE56" s="89"/>
      <c r="IF56" s="89"/>
      <c r="IG56" s="89"/>
      <c r="IH56" s="89"/>
      <c r="II56" s="89"/>
      <c r="IJ56" s="89"/>
      <c r="IK56" s="89"/>
      <c r="IL56" s="89"/>
      <c r="IM56" s="89"/>
      <c r="IN56" s="89"/>
      <c r="IO56" s="89"/>
      <c r="IP56" s="89"/>
      <c r="IQ56" s="89"/>
      <c r="IR56" s="89"/>
      <c r="IS56" s="89"/>
      <c r="IT56" s="89"/>
      <c r="IU56" s="89"/>
      <c r="IV56" s="89"/>
      <c r="IW56" s="89"/>
    </row>
    <row r="57" spans="1:257" s="90" customFormat="1">
      <c r="A57" s="385"/>
      <c r="B57" s="391"/>
      <c r="C57" s="388"/>
      <c r="D57" s="183"/>
      <c r="E57" s="397"/>
      <c r="F57" s="397"/>
      <c r="G57" s="394"/>
      <c r="H57" s="379"/>
      <c r="I57" s="103"/>
      <c r="J57" s="143"/>
      <c r="K57" s="103" t="str">
        <f>IFERROR(CONCATENATE(INDEX('8- Políticas de Administración '!$B$16:$F$53,MATCH('5- Identificación de Riesgos'!J57,'8- Políticas de Administración '!$C$16:$C$54,0),1)," - ",L57),"")</f>
        <v/>
      </c>
      <c r="L57" s="138" t="str">
        <f>IFERROR(VLOOKUP(INDEX('8- Políticas de Administración '!$B$16:$F$63,MATCH('5- Identificación de Riesgos'!J57,'8- Políticas de Administración '!$C$16:$C$64,0),1),'8- Políticas de Administración '!$B$16:$F$64,5,FALSE),"")</f>
        <v/>
      </c>
      <c r="M57" s="391"/>
      <c r="N57" s="424"/>
      <c r="O57" s="430"/>
      <c r="P57" s="89"/>
      <c r="Q57" s="89"/>
      <c r="R57" s="89"/>
      <c r="S57" s="89"/>
      <c r="T57" s="89"/>
      <c r="U57" s="89"/>
      <c r="V57" s="89"/>
      <c r="W57" s="89"/>
      <c r="X57" s="89"/>
      <c r="Y57" s="89"/>
      <c r="Z57" s="89"/>
      <c r="AA57" s="89"/>
      <c r="AB57" s="89"/>
      <c r="AC57" s="89"/>
      <c r="AD57" s="89"/>
      <c r="AE57" s="89"/>
      <c r="AF57" s="89"/>
      <c r="AG57" s="89"/>
      <c r="AH57" s="89"/>
      <c r="AI57" s="89"/>
      <c r="AJ57" s="89"/>
      <c r="AK57" s="89"/>
      <c r="AL57" s="89"/>
      <c r="AM57" s="89"/>
      <c r="AN57" s="89"/>
      <c r="AO57" s="89"/>
      <c r="AP57" s="89"/>
      <c r="AQ57" s="89"/>
      <c r="AR57" s="89"/>
      <c r="AS57" s="89"/>
      <c r="AT57" s="89"/>
      <c r="AU57" s="89"/>
      <c r="AV57" s="89"/>
      <c r="AW57" s="89"/>
      <c r="AX57" s="89"/>
      <c r="AY57" s="89"/>
      <c r="AZ57" s="89"/>
      <c r="BA57" s="89"/>
      <c r="BB57" s="89"/>
      <c r="BC57" s="89"/>
      <c r="BD57" s="89"/>
      <c r="BE57" s="89"/>
      <c r="BF57" s="89"/>
      <c r="BG57" s="89"/>
      <c r="BH57" s="89"/>
      <c r="BI57" s="89"/>
      <c r="BJ57" s="89"/>
      <c r="BK57" s="89"/>
      <c r="BL57" s="89"/>
      <c r="BM57" s="89"/>
      <c r="BN57" s="89"/>
      <c r="BO57" s="89"/>
      <c r="BP57" s="89"/>
      <c r="BQ57" s="89"/>
      <c r="BR57" s="89"/>
      <c r="BS57" s="89"/>
      <c r="BT57" s="89"/>
      <c r="BU57" s="89"/>
      <c r="BV57" s="89"/>
      <c r="BW57" s="89"/>
      <c r="BX57" s="89"/>
      <c r="BY57" s="89"/>
      <c r="BZ57" s="89"/>
      <c r="CA57" s="89"/>
      <c r="CB57" s="89"/>
      <c r="CC57" s="89"/>
      <c r="CD57" s="89"/>
      <c r="CE57" s="89"/>
      <c r="CF57" s="89"/>
      <c r="CG57" s="89"/>
      <c r="CH57" s="89"/>
      <c r="CI57" s="89"/>
      <c r="CJ57" s="89"/>
      <c r="CK57" s="89"/>
      <c r="CL57" s="89"/>
      <c r="CM57" s="89"/>
      <c r="CN57" s="89"/>
      <c r="CO57" s="89"/>
      <c r="CP57" s="89"/>
      <c r="CQ57" s="89"/>
      <c r="CR57" s="89"/>
      <c r="CS57" s="89"/>
      <c r="CT57" s="89"/>
      <c r="CU57" s="89"/>
      <c r="CV57" s="89"/>
      <c r="CW57" s="89"/>
      <c r="CX57" s="89"/>
      <c r="CY57" s="89"/>
      <c r="CZ57" s="89"/>
      <c r="DA57" s="89"/>
      <c r="DB57" s="89"/>
      <c r="DC57" s="89"/>
      <c r="DD57" s="89"/>
      <c r="DE57" s="89"/>
      <c r="DF57" s="89"/>
      <c r="DG57" s="89"/>
      <c r="DH57" s="89"/>
      <c r="DI57" s="89"/>
      <c r="DJ57" s="89"/>
      <c r="DK57" s="89"/>
      <c r="DL57" s="89"/>
      <c r="DM57" s="89"/>
      <c r="DN57" s="89"/>
      <c r="DO57" s="89"/>
      <c r="DP57" s="89"/>
      <c r="DQ57" s="89"/>
      <c r="DR57" s="89"/>
      <c r="DS57" s="89"/>
      <c r="DT57" s="89"/>
      <c r="DU57" s="89"/>
      <c r="DV57" s="89"/>
      <c r="DW57" s="89"/>
      <c r="DX57" s="89"/>
      <c r="DY57" s="89"/>
      <c r="DZ57" s="89"/>
      <c r="EA57" s="89"/>
      <c r="EB57" s="89"/>
      <c r="EC57" s="89"/>
      <c r="ED57" s="89"/>
      <c r="EE57" s="89"/>
      <c r="EF57" s="89"/>
      <c r="EG57" s="89"/>
      <c r="EH57" s="89"/>
      <c r="EI57" s="89"/>
      <c r="EJ57" s="89"/>
      <c r="EK57" s="89"/>
      <c r="EL57" s="89"/>
      <c r="EM57" s="89"/>
      <c r="EN57" s="89"/>
      <c r="EO57" s="89"/>
      <c r="EP57" s="89"/>
      <c r="EQ57" s="89"/>
      <c r="ER57" s="89"/>
      <c r="ES57" s="89"/>
      <c r="ET57" s="89"/>
      <c r="EU57" s="89"/>
      <c r="EV57" s="89"/>
      <c r="EW57" s="89"/>
      <c r="EX57" s="89"/>
      <c r="EY57" s="89"/>
      <c r="EZ57" s="89"/>
      <c r="FA57" s="89"/>
      <c r="FB57" s="89"/>
      <c r="FC57" s="89"/>
      <c r="FD57" s="89"/>
      <c r="FE57" s="89"/>
      <c r="FF57" s="89"/>
      <c r="FG57" s="89"/>
      <c r="FH57" s="89"/>
      <c r="FI57" s="89"/>
      <c r="FJ57" s="89"/>
      <c r="FK57" s="89"/>
      <c r="FL57" s="89"/>
      <c r="FM57" s="89"/>
      <c r="FN57" s="89"/>
      <c r="FO57" s="89"/>
      <c r="FP57" s="89"/>
      <c r="FQ57" s="89"/>
      <c r="FR57" s="89"/>
      <c r="FS57" s="89"/>
      <c r="FT57" s="89"/>
      <c r="FU57" s="89"/>
      <c r="FV57" s="89"/>
      <c r="FW57" s="89"/>
      <c r="FX57" s="89"/>
      <c r="FY57" s="89"/>
      <c r="FZ57" s="89"/>
      <c r="GA57" s="89"/>
      <c r="GB57" s="89"/>
      <c r="GC57" s="89"/>
      <c r="GD57" s="89"/>
      <c r="GE57" s="89"/>
      <c r="GF57" s="89"/>
      <c r="GG57" s="89"/>
      <c r="GH57" s="89"/>
      <c r="GI57" s="89"/>
      <c r="GJ57" s="89"/>
      <c r="GK57" s="89"/>
      <c r="GL57" s="89"/>
      <c r="GM57" s="89"/>
      <c r="GN57" s="89"/>
      <c r="GO57" s="89"/>
      <c r="GP57" s="89"/>
      <c r="GQ57" s="89"/>
      <c r="GR57" s="89"/>
      <c r="GS57" s="89"/>
      <c r="GT57" s="89"/>
      <c r="GU57" s="89"/>
      <c r="GV57" s="89"/>
      <c r="GW57" s="89"/>
      <c r="GX57" s="89"/>
      <c r="GY57" s="89"/>
      <c r="GZ57" s="89"/>
      <c r="HA57" s="89"/>
      <c r="HB57" s="89"/>
      <c r="HC57" s="89"/>
      <c r="HD57" s="89"/>
      <c r="HE57" s="89"/>
      <c r="HF57" s="89"/>
      <c r="HG57" s="89"/>
      <c r="HH57" s="89"/>
      <c r="HI57" s="89"/>
      <c r="HJ57" s="89"/>
      <c r="HK57" s="89"/>
      <c r="HL57" s="89"/>
      <c r="HM57" s="89"/>
      <c r="HN57" s="89"/>
      <c r="HO57" s="89"/>
      <c r="HP57" s="89"/>
      <c r="HQ57" s="89"/>
      <c r="HR57" s="89"/>
      <c r="HS57" s="89"/>
      <c r="HT57" s="89"/>
      <c r="HU57" s="89"/>
      <c r="HV57" s="89"/>
      <c r="HW57" s="89"/>
      <c r="HX57" s="89"/>
      <c r="HY57" s="89"/>
      <c r="HZ57" s="89"/>
      <c r="IA57" s="89"/>
      <c r="IB57" s="89"/>
      <c r="IC57" s="89"/>
      <c r="ID57" s="89"/>
      <c r="IE57" s="89"/>
      <c r="IF57" s="89"/>
      <c r="IG57" s="89"/>
      <c r="IH57" s="89"/>
      <c r="II57" s="89"/>
      <c r="IJ57" s="89"/>
      <c r="IK57" s="89"/>
      <c r="IL57" s="89"/>
      <c r="IM57" s="89"/>
      <c r="IN57" s="89"/>
      <c r="IO57" s="89"/>
      <c r="IP57" s="89"/>
      <c r="IQ57" s="89"/>
      <c r="IR57" s="89"/>
      <c r="IS57" s="89"/>
      <c r="IT57" s="89"/>
      <c r="IU57" s="89"/>
      <c r="IV57" s="89"/>
      <c r="IW57" s="89"/>
    </row>
    <row r="58" spans="1:257" s="90" customFormat="1">
      <c r="A58" s="385"/>
      <c r="B58" s="391"/>
      <c r="C58" s="388"/>
      <c r="D58" s="183"/>
      <c r="E58" s="397"/>
      <c r="F58" s="397"/>
      <c r="G58" s="394"/>
      <c r="H58" s="379"/>
      <c r="I58" s="103"/>
      <c r="J58" s="143"/>
      <c r="K58" s="103" t="str">
        <f>IFERROR(CONCATENATE(INDEX('8- Políticas de Administración '!$B$16:$F$53,MATCH('5- Identificación de Riesgos'!J58,'8- Políticas de Administración '!$C$16:$C$54,0),1)," - ",L58),"")</f>
        <v/>
      </c>
      <c r="L58" s="138" t="str">
        <f>IFERROR(VLOOKUP(INDEX('8- Políticas de Administración '!$B$16:$F$63,MATCH('5- Identificación de Riesgos'!J58,'8- Políticas de Administración '!$C$16:$C$64,0),1),'8- Políticas de Administración '!$B$16:$F$64,5,FALSE),"")</f>
        <v/>
      </c>
      <c r="M58" s="391"/>
      <c r="N58" s="424"/>
      <c r="O58" s="430"/>
      <c r="P58" s="89"/>
      <c r="Q58" s="89"/>
      <c r="R58" s="89"/>
      <c r="S58" s="89"/>
      <c r="T58" s="89"/>
      <c r="U58" s="89"/>
      <c r="V58" s="89"/>
      <c r="W58" s="89"/>
      <c r="X58" s="89"/>
      <c r="Y58" s="89"/>
      <c r="Z58" s="89"/>
      <c r="AA58" s="89"/>
      <c r="AB58" s="89"/>
      <c r="AC58" s="89"/>
      <c r="AD58" s="89"/>
      <c r="AE58" s="89"/>
      <c r="AF58" s="89"/>
      <c r="AG58" s="89"/>
      <c r="AH58" s="89"/>
      <c r="AI58" s="89"/>
      <c r="AJ58" s="89"/>
      <c r="AK58" s="89"/>
      <c r="AL58" s="89"/>
      <c r="AM58" s="89"/>
      <c r="AN58" s="89"/>
      <c r="AO58" s="89"/>
      <c r="AP58" s="89"/>
      <c r="AQ58" s="89"/>
      <c r="AR58" s="89"/>
      <c r="AS58" s="89"/>
      <c r="AT58" s="89"/>
      <c r="AU58" s="89"/>
      <c r="AV58" s="89"/>
      <c r="AW58" s="89"/>
      <c r="AX58" s="89"/>
      <c r="AY58" s="89"/>
      <c r="AZ58" s="89"/>
      <c r="BA58" s="89"/>
      <c r="BB58" s="89"/>
      <c r="BC58" s="89"/>
      <c r="BD58" s="89"/>
      <c r="BE58" s="89"/>
      <c r="BF58" s="89"/>
      <c r="BG58" s="89"/>
      <c r="BH58" s="89"/>
      <c r="BI58" s="89"/>
      <c r="BJ58" s="89"/>
      <c r="BK58" s="89"/>
      <c r="BL58" s="89"/>
      <c r="BM58" s="89"/>
      <c r="BN58" s="89"/>
      <c r="BO58" s="89"/>
      <c r="BP58" s="89"/>
      <c r="BQ58" s="89"/>
      <c r="BR58" s="89"/>
      <c r="BS58" s="89"/>
      <c r="BT58" s="89"/>
      <c r="BU58" s="89"/>
      <c r="BV58" s="89"/>
      <c r="BW58" s="89"/>
      <c r="BX58" s="89"/>
      <c r="BY58" s="89"/>
      <c r="BZ58" s="89"/>
      <c r="CA58" s="89"/>
      <c r="CB58" s="89"/>
      <c r="CC58" s="89"/>
      <c r="CD58" s="89"/>
      <c r="CE58" s="89"/>
      <c r="CF58" s="89"/>
      <c r="CG58" s="89"/>
      <c r="CH58" s="89"/>
      <c r="CI58" s="89"/>
      <c r="CJ58" s="89"/>
      <c r="CK58" s="89"/>
      <c r="CL58" s="89"/>
      <c r="CM58" s="89"/>
      <c r="CN58" s="89"/>
      <c r="CO58" s="89"/>
      <c r="CP58" s="89"/>
      <c r="CQ58" s="89"/>
      <c r="CR58" s="89"/>
      <c r="CS58" s="89"/>
      <c r="CT58" s="89"/>
      <c r="CU58" s="89"/>
      <c r="CV58" s="89"/>
      <c r="CW58" s="89"/>
      <c r="CX58" s="89"/>
      <c r="CY58" s="89"/>
      <c r="CZ58" s="89"/>
      <c r="DA58" s="89"/>
      <c r="DB58" s="89"/>
      <c r="DC58" s="89"/>
      <c r="DD58" s="89"/>
      <c r="DE58" s="89"/>
      <c r="DF58" s="89"/>
      <c r="DG58" s="89"/>
      <c r="DH58" s="89"/>
      <c r="DI58" s="89"/>
      <c r="DJ58" s="89"/>
      <c r="DK58" s="89"/>
      <c r="DL58" s="89"/>
      <c r="DM58" s="89"/>
      <c r="DN58" s="89"/>
      <c r="DO58" s="89"/>
      <c r="DP58" s="89"/>
      <c r="DQ58" s="89"/>
      <c r="DR58" s="89"/>
      <c r="DS58" s="89"/>
      <c r="DT58" s="89"/>
      <c r="DU58" s="89"/>
      <c r="DV58" s="89"/>
      <c r="DW58" s="89"/>
      <c r="DX58" s="89"/>
      <c r="DY58" s="89"/>
      <c r="DZ58" s="89"/>
      <c r="EA58" s="89"/>
      <c r="EB58" s="89"/>
      <c r="EC58" s="89"/>
      <c r="ED58" s="89"/>
      <c r="EE58" s="89"/>
      <c r="EF58" s="89"/>
      <c r="EG58" s="89"/>
      <c r="EH58" s="89"/>
      <c r="EI58" s="89"/>
      <c r="EJ58" s="89"/>
      <c r="EK58" s="89"/>
      <c r="EL58" s="89"/>
      <c r="EM58" s="89"/>
      <c r="EN58" s="89"/>
      <c r="EO58" s="89"/>
      <c r="EP58" s="89"/>
      <c r="EQ58" s="89"/>
      <c r="ER58" s="89"/>
      <c r="ES58" s="89"/>
      <c r="ET58" s="89"/>
      <c r="EU58" s="89"/>
      <c r="EV58" s="89"/>
      <c r="EW58" s="89"/>
      <c r="EX58" s="89"/>
      <c r="EY58" s="89"/>
      <c r="EZ58" s="89"/>
      <c r="FA58" s="89"/>
      <c r="FB58" s="89"/>
      <c r="FC58" s="89"/>
      <c r="FD58" s="89"/>
      <c r="FE58" s="89"/>
      <c r="FF58" s="89"/>
      <c r="FG58" s="89"/>
      <c r="FH58" s="89"/>
      <c r="FI58" s="89"/>
      <c r="FJ58" s="89"/>
      <c r="FK58" s="89"/>
      <c r="FL58" s="89"/>
      <c r="FM58" s="89"/>
      <c r="FN58" s="89"/>
      <c r="FO58" s="89"/>
      <c r="FP58" s="89"/>
      <c r="FQ58" s="89"/>
      <c r="FR58" s="89"/>
      <c r="FS58" s="89"/>
      <c r="FT58" s="89"/>
      <c r="FU58" s="89"/>
      <c r="FV58" s="89"/>
      <c r="FW58" s="89"/>
      <c r="FX58" s="89"/>
      <c r="FY58" s="89"/>
      <c r="FZ58" s="89"/>
      <c r="GA58" s="89"/>
      <c r="GB58" s="89"/>
      <c r="GC58" s="89"/>
      <c r="GD58" s="89"/>
      <c r="GE58" s="89"/>
      <c r="GF58" s="89"/>
      <c r="GG58" s="89"/>
      <c r="GH58" s="89"/>
      <c r="GI58" s="89"/>
      <c r="GJ58" s="89"/>
      <c r="GK58" s="89"/>
      <c r="GL58" s="89"/>
      <c r="GM58" s="89"/>
      <c r="GN58" s="89"/>
      <c r="GO58" s="89"/>
      <c r="GP58" s="89"/>
      <c r="GQ58" s="89"/>
      <c r="GR58" s="89"/>
      <c r="GS58" s="89"/>
      <c r="GT58" s="89"/>
      <c r="GU58" s="89"/>
      <c r="GV58" s="89"/>
      <c r="GW58" s="89"/>
      <c r="GX58" s="89"/>
      <c r="GY58" s="89"/>
      <c r="GZ58" s="89"/>
      <c r="HA58" s="89"/>
      <c r="HB58" s="89"/>
      <c r="HC58" s="89"/>
      <c r="HD58" s="89"/>
      <c r="HE58" s="89"/>
      <c r="HF58" s="89"/>
      <c r="HG58" s="89"/>
      <c r="HH58" s="89"/>
      <c r="HI58" s="89"/>
      <c r="HJ58" s="89"/>
      <c r="HK58" s="89"/>
      <c r="HL58" s="89"/>
      <c r="HM58" s="89"/>
      <c r="HN58" s="89"/>
      <c r="HO58" s="89"/>
      <c r="HP58" s="89"/>
      <c r="HQ58" s="89"/>
      <c r="HR58" s="89"/>
      <c r="HS58" s="89"/>
      <c r="HT58" s="89"/>
      <c r="HU58" s="89"/>
      <c r="HV58" s="89"/>
      <c r="HW58" s="89"/>
      <c r="HX58" s="89"/>
      <c r="HY58" s="89"/>
      <c r="HZ58" s="89"/>
      <c r="IA58" s="89"/>
      <c r="IB58" s="89"/>
      <c r="IC58" s="89"/>
      <c r="ID58" s="89"/>
      <c r="IE58" s="89"/>
      <c r="IF58" s="89"/>
      <c r="IG58" s="89"/>
      <c r="IH58" s="89"/>
      <c r="II58" s="89"/>
      <c r="IJ58" s="89"/>
      <c r="IK58" s="89"/>
      <c r="IL58" s="89"/>
      <c r="IM58" s="89"/>
      <c r="IN58" s="89"/>
      <c r="IO58" s="89"/>
      <c r="IP58" s="89"/>
      <c r="IQ58" s="89"/>
      <c r="IR58" s="89"/>
      <c r="IS58" s="89"/>
      <c r="IT58" s="89"/>
      <c r="IU58" s="89"/>
      <c r="IV58" s="89"/>
      <c r="IW58" s="89"/>
    </row>
    <row r="59" spans="1:257" s="90" customFormat="1" ht="15.75" thickBot="1">
      <c r="A59" s="386"/>
      <c r="B59" s="392"/>
      <c r="C59" s="389"/>
      <c r="D59" s="184"/>
      <c r="E59" s="398"/>
      <c r="F59" s="398"/>
      <c r="G59" s="395"/>
      <c r="H59" s="380"/>
      <c r="I59" s="104"/>
      <c r="J59" s="144"/>
      <c r="K59" s="104" t="str">
        <f>IFERROR(CONCATENATE(INDEX('8- Políticas de Administración '!$B$16:$F$53,MATCH('5- Identificación de Riesgos'!J59,'8- Políticas de Administración '!$C$16:$C$54,0),1)," - ",L59),"")</f>
        <v/>
      </c>
      <c r="L59" s="140" t="str">
        <f>IFERROR(VLOOKUP(INDEX('8- Políticas de Administración '!$B$16:$F$63,MATCH('5- Identificación de Riesgos'!J59,'8- Políticas de Administración '!$C$16:$C$64,0),1),'8- Políticas de Administración '!$B$16:$F$64,5,FALSE),"")</f>
        <v/>
      </c>
      <c r="M59" s="392"/>
      <c r="N59" s="425"/>
      <c r="O59" s="430"/>
      <c r="P59" s="89"/>
      <c r="Q59" s="89"/>
      <c r="R59" s="89"/>
      <c r="S59" s="89"/>
      <c r="T59" s="89"/>
      <c r="U59" s="89"/>
      <c r="V59" s="89"/>
      <c r="W59" s="89"/>
      <c r="X59" s="89"/>
      <c r="Y59" s="89"/>
      <c r="Z59" s="89"/>
      <c r="AA59" s="89"/>
      <c r="AB59" s="89"/>
      <c r="AC59" s="89"/>
      <c r="AD59" s="89"/>
      <c r="AE59" s="89"/>
      <c r="AF59" s="89"/>
      <c r="AG59" s="89"/>
      <c r="AH59" s="89"/>
      <c r="AI59" s="89"/>
      <c r="AJ59" s="89"/>
      <c r="AK59" s="89"/>
      <c r="AL59" s="89"/>
      <c r="AM59" s="89"/>
      <c r="AN59" s="89"/>
      <c r="AO59" s="89"/>
      <c r="AP59" s="89"/>
      <c r="AQ59" s="89"/>
      <c r="AR59" s="89"/>
      <c r="AS59" s="89"/>
      <c r="AT59" s="89"/>
      <c r="AU59" s="89"/>
      <c r="AV59" s="89"/>
      <c r="AW59" s="89"/>
      <c r="AX59" s="89"/>
      <c r="AY59" s="89"/>
      <c r="AZ59" s="89"/>
      <c r="BA59" s="89"/>
      <c r="BB59" s="89"/>
      <c r="BC59" s="89"/>
      <c r="BD59" s="89"/>
      <c r="BE59" s="89"/>
      <c r="BF59" s="89"/>
      <c r="BG59" s="89"/>
      <c r="BH59" s="89"/>
      <c r="BI59" s="89"/>
      <c r="BJ59" s="89"/>
      <c r="BK59" s="89"/>
      <c r="BL59" s="89"/>
      <c r="BM59" s="89"/>
      <c r="BN59" s="89"/>
      <c r="BO59" s="89"/>
      <c r="BP59" s="89"/>
      <c r="BQ59" s="89"/>
      <c r="BR59" s="89"/>
      <c r="BS59" s="89"/>
      <c r="BT59" s="89"/>
      <c r="BU59" s="89"/>
      <c r="BV59" s="89"/>
      <c r="BW59" s="89"/>
      <c r="BX59" s="89"/>
      <c r="BY59" s="89"/>
      <c r="BZ59" s="89"/>
      <c r="CA59" s="89"/>
      <c r="CB59" s="89"/>
      <c r="CC59" s="89"/>
      <c r="CD59" s="89"/>
      <c r="CE59" s="89"/>
      <c r="CF59" s="89"/>
      <c r="CG59" s="89"/>
      <c r="CH59" s="89"/>
      <c r="CI59" s="89"/>
      <c r="CJ59" s="89"/>
      <c r="CK59" s="89"/>
      <c r="CL59" s="89"/>
      <c r="CM59" s="89"/>
      <c r="CN59" s="89"/>
      <c r="CO59" s="89"/>
      <c r="CP59" s="89"/>
      <c r="CQ59" s="89"/>
      <c r="CR59" s="89"/>
      <c r="CS59" s="89"/>
      <c r="CT59" s="89"/>
      <c r="CU59" s="89"/>
      <c r="CV59" s="89"/>
      <c r="CW59" s="89"/>
      <c r="CX59" s="89"/>
      <c r="CY59" s="89"/>
      <c r="CZ59" s="89"/>
      <c r="DA59" s="89"/>
      <c r="DB59" s="89"/>
      <c r="DC59" s="89"/>
      <c r="DD59" s="89"/>
      <c r="DE59" s="89"/>
      <c r="DF59" s="89"/>
      <c r="DG59" s="89"/>
      <c r="DH59" s="89"/>
      <c r="DI59" s="89"/>
      <c r="DJ59" s="89"/>
      <c r="DK59" s="89"/>
      <c r="DL59" s="89"/>
      <c r="DM59" s="89"/>
      <c r="DN59" s="89"/>
      <c r="DO59" s="89"/>
      <c r="DP59" s="89"/>
      <c r="DQ59" s="89"/>
      <c r="DR59" s="89"/>
      <c r="DS59" s="89"/>
      <c r="DT59" s="89"/>
      <c r="DU59" s="89"/>
      <c r="DV59" s="89"/>
      <c r="DW59" s="89"/>
      <c r="DX59" s="89"/>
      <c r="DY59" s="89"/>
      <c r="DZ59" s="89"/>
      <c r="EA59" s="89"/>
      <c r="EB59" s="89"/>
      <c r="EC59" s="89"/>
      <c r="ED59" s="89"/>
      <c r="EE59" s="89"/>
      <c r="EF59" s="89"/>
      <c r="EG59" s="89"/>
      <c r="EH59" s="89"/>
      <c r="EI59" s="89"/>
      <c r="EJ59" s="89"/>
      <c r="EK59" s="89"/>
      <c r="EL59" s="89"/>
      <c r="EM59" s="89"/>
      <c r="EN59" s="89"/>
      <c r="EO59" s="89"/>
      <c r="EP59" s="89"/>
      <c r="EQ59" s="89"/>
      <c r="ER59" s="89"/>
      <c r="ES59" s="89"/>
      <c r="ET59" s="89"/>
      <c r="EU59" s="89"/>
      <c r="EV59" s="89"/>
      <c r="EW59" s="89"/>
      <c r="EX59" s="89"/>
      <c r="EY59" s="89"/>
      <c r="EZ59" s="89"/>
      <c r="FA59" s="89"/>
      <c r="FB59" s="89"/>
      <c r="FC59" s="89"/>
      <c r="FD59" s="89"/>
      <c r="FE59" s="89"/>
      <c r="FF59" s="89"/>
      <c r="FG59" s="89"/>
      <c r="FH59" s="89"/>
      <c r="FI59" s="89"/>
      <c r="FJ59" s="89"/>
      <c r="FK59" s="89"/>
      <c r="FL59" s="89"/>
      <c r="FM59" s="89"/>
      <c r="FN59" s="89"/>
      <c r="FO59" s="89"/>
      <c r="FP59" s="89"/>
      <c r="FQ59" s="89"/>
      <c r="FR59" s="89"/>
      <c r="FS59" s="89"/>
      <c r="FT59" s="89"/>
      <c r="FU59" s="89"/>
      <c r="FV59" s="89"/>
      <c r="FW59" s="89"/>
      <c r="FX59" s="89"/>
      <c r="FY59" s="89"/>
      <c r="FZ59" s="89"/>
      <c r="GA59" s="89"/>
      <c r="GB59" s="89"/>
      <c r="GC59" s="89"/>
      <c r="GD59" s="89"/>
      <c r="GE59" s="89"/>
      <c r="GF59" s="89"/>
      <c r="GG59" s="89"/>
      <c r="GH59" s="89"/>
      <c r="GI59" s="89"/>
      <c r="GJ59" s="89"/>
      <c r="GK59" s="89"/>
      <c r="GL59" s="89"/>
      <c r="GM59" s="89"/>
      <c r="GN59" s="89"/>
      <c r="GO59" s="89"/>
      <c r="GP59" s="89"/>
      <c r="GQ59" s="89"/>
      <c r="GR59" s="89"/>
      <c r="GS59" s="89"/>
      <c r="GT59" s="89"/>
      <c r="GU59" s="89"/>
      <c r="GV59" s="89"/>
      <c r="GW59" s="89"/>
      <c r="GX59" s="89"/>
      <c r="GY59" s="89"/>
      <c r="GZ59" s="89"/>
      <c r="HA59" s="89"/>
      <c r="HB59" s="89"/>
      <c r="HC59" s="89"/>
      <c r="HD59" s="89"/>
      <c r="HE59" s="89"/>
      <c r="HF59" s="89"/>
      <c r="HG59" s="89"/>
      <c r="HH59" s="89"/>
      <c r="HI59" s="89"/>
      <c r="HJ59" s="89"/>
      <c r="HK59" s="89"/>
      <c r="HL59" s="89"/>
      <c r="HM59" s="89"/>
      <c r="HN59" s="89"/>
      <c r="HO59" s="89"/>
      <c r="HP59" s="89"/>
      <c r="HQ59" s="89"/>
      <c r="HR59" s="89"/>
      <c r="HS59" s="89"/>
      <c r="HT59" s="89"/>
      <c r="HU59" s="89"/>
      <c r="HV59" s="89"/>
      <c r="HW59" s="89"/>
      <c r="HX59" s="89"/>
      <c r="HY59" s="89"/>
      <c r="HZ59" s="89"/>
      <c r="IA59" s="89"/>
      <c r="IB59" s="89"/>
      <c r="IC59" s="89"/>
      <c r="ID59" s="89"/>
      <c r="IE59" s="89"/>
      <c r="IF59" s="89"/>
      <c r="IG59" s="89"/>
      <c r="IH59" s="89"/>
      <c r="II59" s="89"/>
      <c r="IJ59" s="89"/>
      <c r="IK59" s="89"/>
      <c r="IL59" s="89"/>
      <c r="IM59" s="89"/>
      <c r="IN59" s="89"/>
      <c r="IO59" s="89"/>
      <c r="IP59" s="89"/>
      <c r="IQ59" s="89"/>
      <c r="IR59" s="89"/>
      <c r="IS59" s="89"/>
      <c r="IT59" s="89"/>
      <c r="IU59" s="89"/>
      <c r="IV59" s="89"/>
      <c r="IW59" s="89"/>
    </row>
    <row r="60" spans="1:257" ht="30.75">
      <c r="A60" s="384">
        <v>6</v>
      </c>
      <c r="B60" s="387" t="s">
        <v>333</v>
      </c>
      <c r="C60" s="387" t="s">
        <v>334</v>
      </c>
      <c r="D60" s="182" t="s">
        <v>335</v>
      </c>
      <c r="E60" s="390">
        <v>365</v>
      </c>
      <c r="F60" s="390">
        <v>0</v>
      </c>
      <c r="G60" s="393">
        <f t="shared" ref="G60" si="4">F60/E60</f>
        <v>0</v>
      </c>
      <c r="H60" s="378" t="str">
        <f>CONCATENATE(IF(G60&lt;='8- Políticas de Administración '!$D$6,'8- Políticas de Administración '!$B$6,IF(G60&lt;='8- Políticas de Administración '!$D$7,'8- Políticas de Administración '!$B$7,IF(G60&lt;='8- Políticas de Administración '!$D$8,'8- Políticas de Administración '!$B$8,IF(G60&lt;='8- Políticas de Administración '!$D$9,'8- Políticas de Administración '!$B$9,IF(G60&lt;='8- Políticas de Administración '!$D$10,'8- Políticas de Administración '!$B$10,"Probabilidad no valida")))))," - ",VLOOKUP(IF(G60&lt;='8- Políticas de Administración '!$D$6,'8- Políticas de Administración '!$B$6,IF(G60&lt;='8- Políticas de Administración '!$D$7,'8- Políticas de Administración '!$B$7,IF(G60&lt;='8- Políticas de Administración '!$D$8,'8- Políticas de Administración '!$B$8,IF(G60&lt;='8- Políticas de Administración '!$D$9,'8- Políticas de Administración '!$B$9,IF(G60&lt;='8- Políticas de Administración '!$D$10,'8- Políticas de Administración '!$B$10,"Probabilidad no valida"))))),'8- Políticas de Administración '!$B$6:$F$10,5,FALSE))</f>
        <v>Muy Baja - 1</v>
      </c>
      <c r="I60" s="102" t="s">
        <v>293</v>
      </c>
      <c r="J60" s="121" t="s">
        <v>294</v>
      </c>
      <c r="K60" s="102" t="str">
        <f>IFERROR(CONCATENATE(INDEX('8- Políticas de Administración '!$B$16:$F$53,MATCH('5- Identificación de Riesgos'!J60,'8- Políticas de Administración '!$C$16:$C$54,0),1)," - ",L60),"")</f>
        <v>Moderado - 3</v>
      </c>
      <c r="L60" s="139">
        <f>IFERROR(VLOOKUP(INDEX('8- Políticas de Administración '!$B$16:$F$63,MATCH('5- Identificación de Riesgos'!J60,'8- Políticas de Administración '!$C$16:$C$64,0),1),'8- Políticas de Administración '!$B$16:$F$64,5,FALSE),"")</f>
        <v>3</v>
      </c>
      <c r="M60" s="390" t="str">
        <f>IFERROR(CONCATENATE(INDEX('8- Políticas de Administración '!$B$16:$F$53,MATCH(ROUND(AVERAGE(L60:L69),0),'8- Políticas de Administración '!$F$16:$F$53,0),1)," - ",ROUND(AVERAGE(L60:L69),0)),"")</f>
        <v>Mayor - 4</v>
      </c>
      <c r="N60" s="423" t="str">
        <f>IFERROR(CONCATENATE(VLOOKUP((LEFT(H60,LEN(H60)-4)&amp;LEFT(M60,LEN(M60)-4)),'9- Matriz de Calor '!$D$18:$E$42,2,0)," - ",RIGHT(H60,1)*RIGHT(M60,1)),"")</f>
        <v>Alto  - 4</v>
      </c>
      <c r="O60" s="426">
        <f>RIGHT(H60,1)*RIGHT(M60,1)</f>
        <v>4</v>
      </c>
      <c r="Q60" s="443"/>
      <c r="R60" s="443"/>
      <c r="S60" s="443"/>
      <c r="T60" s="443"/>
      <c r="U60" s="443"/>
      <c r="V60" s="443"/>
    </row>
    <row r="61" spans="1:257" ht="39" customHeight="1">
      <c r="A61" s="385"/>
      <c r="B61" s="388"/>
      <c r="C61" s="388"/>
      <c r="D61" s="186" t="s">
        <v>331</v>
      </c>
      <c r="E61" s="391"/>
      <c r="F61" s="391"/>
      <c r="G61" s="394"/>
      <c r="H61" s="379"/>
      <c r="I61" s="103" t="s">
        <v>296</v>
      </c>
      <c r="J61" s="143" t="s">
        <v>297</v>
      </c>
      <c r="K61" s="103" t="str">
        <f>IFERROR(CONCATENATE(INDEX('8- Políticas de Administración '!$B$16:$F$53,MATCH('5- Identificación de Riesgos'!J61,'8- Políticas de Administración '!$C$16:$C$54,0),1)," - ",L61),"")</f>
        <v>Mayor - 4</v>
      </c>
      <c r="L61" s="138">
        <f>IFERROR(VLOOKUP(INDEX('8- Políticas de Administración '!$B$16:$F$63,MATCH('5- Identificación de Riesgos'!J61,'8- Políticas de Administración '!$C$16:$C$64,0),1),'8- Políticas de Administración '!$B$16:$F$64,5,FALSE),"")</f>
        <v>4</v>
      </c>
      <c r="M61" s="391"/>
      <c r="N61" s="424"/>
      <c r="O61" s="427"/>
      <c r="Q61" s="443"/>
      <c r="R61" s="443"/>
      <c r="S61" s="443"/>
      <c r="T61" s="443"/>
      <c r="U61" s="443"/>
      <c r="V61" s="443"/>
    </row>
    <row r="62" spans="1:257" ht="42.75" customHeight="1">
      <c r="A62" s="385"/>
      <c r="B62" s="388"/>
      <c r="C62" s="388"/>
      <c r="D62" s="183" t="s">
        <v>336</v>
      </c>
      <c r="E62" s="391"/>
      <c r="F62" s="391"/>
      <c r="G62" s="394"/>
      <c r="H62" s="379"/>
      <c r="I62" s="103"/>
      <c r="J62" s="143"/>
      <c r="K62" s="103" t="str">
        <f>IFERROR(CONCATENATE(INDEX('8- Políticas de Administración '!$B$16:$F$53,MATCH('5- Identificación de Riesgos'!J62,'8- Políticas de Administración '!$C$16:$C$54,0),1)," - ",L62),"")</f>
        <v/>
      </c>
      <c r="L62" s="138" t="str">
        <f>IFERROR(VLOOKUP(INDEX('8- Políticas de Administración '!$B$16:$F$63,MATCH('5- Identificación de Riesgos'!J62,'8- Políticas de Administración '!$C$16:$C$64,0),1),'8- Políticas de Administración '!$B$16:$F$64,5,FALSE),"")</f>
        <v/>
      </c>
      <c r="M62" s="391"/>
      <c r="N62" s="424"/>
      <c r="O62" s="427"/>
      <c r="Q62" s="443"/>
      <c r="R62" s="443"/>
      <c r="S62" s="443"/>
      <c r="T62" s="443"/>
      <c r="U62" s="443"/>
      <c r="V62" s="443"/>
    </row>
    <row r="63" spans="1:257" ht="51" customHeight="1">
      <c r="A63" s="385"/>
      <c r="B63" s="388"/>
      <c r="C63" s="388"/>
      <c r="D63" s="183"/>
      <c r="E63" s="391"/>
      <c r="F63" s="391"/>
      <c r="G63" s="394"/>
      <c r="H63" s="379"/>
      <c r="I63" s="103"/>
      <c r="J63" s="143"/>
      <c r="K63" s="103" t="str">
        <f>IFERROR(CONCATENATE(INDEX('8- Políticas de Administración '!$B$16:$F$53,MATCH('5- Identificación de Riesgos'!J63,'8- Políticas de Administración '!$C$16:$C$54,0),1)," - ",L63),"")</f>
        <v/>
      </c>
      <c r="L63" s="138" t="str">
        <f>IFERROR(VLOOKUP(INDEX('8- Políticas de Administración '!$B$16:$F$63,MATCH('5- Identificación de Riesgos'!J63,'8- Políticas de Administración '!$C$16:$C$64,0),1),'8- Políticas de Administración '!$B$16:$F$64,5,FALSE),"")</f>
        <v/>
      </c>
      <c r="M63" s="391"/>
      <c r="N63" s="424"/>
      <c r="O63" s="427"/>
      <c r="Q63" s="443"/>
      <c r="R63" s="443"/>
      <c r="S63" s="443"/>
      <c r="T63" s="443"/>
      <c r="U63" s="443"/>
      <c r="V63" s="443"/>
    </row>
    <row r="64" spans="1:257" ht="27" customHeight="1">
      <c r="A64" s="385"/>
      <c r="B64" s="388"/>
      <c r="C64" s="388"/>
      <c r="D64" s="183"/>
      <c r="E64" s="391"/>
      <c r="F64" s="391"/>
      <c r="G64" s="394"/>
      <c r="H64" s="379"/>
      <c r="I64" s="103"/>
      <c r="J64" s="143"/>
      <c r="K64" s="103" t="str">
        <f>IFERROR(CONCATENATE(INDEX('8- Políticas de Administración '!$B$16:$F$53,MATCH('5- Identificación de Riesgos'!J64,'8- Políticas de Administración '!$C$16:$C$54,0),1)," - ",L64),"")</f>
        <v/>
      </c>
      <c r="L64" s="138" t="str">
        <f>IFERROR(VLOOKUP(INDEX('8- Políticas de Administración '!$B$16:$F$63,MATCH('5- Identificación de Riesgos'!J64,'8- Políticas de Administración '!$C$16:$C$64,0),1),'8- Políticas de Administración '!$B$16:$F$64,5,FALSE),"")</f>
        <v/>
      </c>
      <c r="M64" s="391"/>
      <c r="N64" s="424"/>
      <c r="O64" s="427"/>
      <c r="Q64" s="443"/>
      <c r="R64" s="443"/>
      <c r="S64" s="443"/>
      <c r="T64" s="443"/>
      <c r="U64" s="443"/>
      <c r="V64" s="443"/>
    </row>
    <row r="65" spans="1:22">
      <c r="A65" s="385"/>
      <c r="B65" s="388"/>
      <c r="C65" s="388"/>
      <c r="D65" s="183"/>
      <c r="E65" s="391"/>
      <c r="F65" s="391"/>
      <c r="G65" s="394"/>
      <c r="H65" s="379"/>
      <c r="I65" s="103"/>
      <c r="J65" s="143"/>
      <c r="K65" s="103" t="str">
        <f>IFERROR(CONCATENATE(INDEX('8- Políticas de Administración '!$B$16:$F$53,MATCH('5- Identificación de Riesgos'!J65,'8- Políticas de Administración '!$C$16:$C$54,0),1)," - ",L65),"")</f>
        <v/>
      </c>
      <c r="L65" s="138" t="str">
        <f>IFERROR(VLOOKUP(INDEX('8- Políticas de Administración '!$B$16:$F$63,MATCH('5- Identificación de Riesgos'!J65,'8- Políticas de Administración '!$C$16:$C$64,0),1),'8- Políticas de Administración '!$B$16:$F$64,5,FALSE),"")</f>
        <v/>
      </c>
      <c r="M65" s="391"/>
      <c r="N65" s="424"/>
      <c r="O65" s="427"/>
      <c r="Q65" s="443"/>
      <c r="R65" s="443"/>
      <c r="S65" s="443"/>
      <c r="T65" s="443"/>
      <c r="U65" s="443"/>
      <c r="V65" s="443"/>
    </row>
    <row r="66" spans="1:22">
      <c r="A66" s="385"/>
      <c r="B66" s="388"/>
      <c r="C66" s="388"/>
      <c r="D66" s="183"/>
      <c r="E66" s="391"/>
      <c r="F66" s="391"/>
      <c r="G66" s="394"/>
      <c r="H66" s="379"/>
      <c r="I66" s="103"/>
      <c r="J66" s="143"/>
      <c r="K66" s="103" t="str">
        <f>IFERROR(CONCATENATE(INDEX('8- Políticas de Administración '!$B$16:$F$53,MATCH('5- Identificación de Riesgos'!J66,'8- Políticas de Administración '!$C$16:$C$54,0),1)," - ",L66),"")</f>
        <v/>
      </c>
      <c r="L66" s="138" t="str">
        <f>IFERROR(VLOOKUP(INDEX('8- Políticas de Administración '!$B$16:$F$63,MATCH('5- Identificación de Riesgos'!J66,'8- Políticas de Administración '!$C$16:$C$64,0),1),'8- Políticas de Administración '!$B$16:$F$64,5,FALSE),"")</f>
        <v/>
      </c>
      <c r="M66" s="391"/>
      <c r="N66" s="424"/>
      <c r="O66" s="427"/>
      <c r="Q66" s="443"/>
      <c r="R66" s="443"/>
      <c r="S66" s="443"/>
      <c r="T66" s="443"/>
      <c r="U66" s="443"/>
      <c r="V66" s="443"/>
    </row>
    <row r="67" spans="1:22">
      <c r="A67" s="385"/>
      <c r="B67" s="388"/>
      <c r="C67" s="388"/>
      <c r="D67" s="183"/>
      <c r="E67" s="391"/>
      <c r="F67" s="391"/>
      <c r="G67" s="394"/>
      <c r="H67" s="379"/>
      <c r="I67" s="103"/>
      <c r="J67" s="143"/>
      <c r="K67" s="103" t="str">
        <f>IFERROR(CONCATENATE(INDEX('8- Políticas de Administración '!$B$16:$F$53,MATCH('5- Identificación de Riesgos'!J67,'8- Políticas de Administración '!$C$16:$C$54,0),1)," - ",L67),"")</f>
        <v/>
      </c>
      <c r="L67" s="138" t="str">
        <f>IFERROR(VLOOKUP(INDEX('8- Políticas de Administración '!$B$16:$F$63,MATCH('5- Identificación de Riesgos'!J67,'8- Políticas de Administración '!$C$16:$C$64,0),1),'8- Políticas de Administración '!$B$16:$F$64,5,FALSE),"")</f>
        <v/>
      </c>
      <c r="M67" s="391"/>
      <c r="N67" s="424"/>
      <c r="O67" s="427"/>
      <c r="Q67" s="443"/>
      <c r="R67" s="443"/>
      <c r="S67" s="443"/>
      <c r="T67" s="443"/>
      <c r="U67" s="443"/>
      <c r="V67" s="443"/>
    </row>
    <row r="68" spans="1:22">
      <c r="A68" s="385"/>
      <c r="B68" s="388"/>
      <c r="C68" s="388"/>
      <c r="D68" s="183"/>
      <c r="E68" s="391"/>
      <c r="F68" s="391"/>
      <c r="G68" s="394"/>
      <c r="H68" s="379"/>
      <c r="I68" s="103"/>
      <c r="J68" s="143"/>
      <c r="K68" s="103" t="str">
        <f>IFERROR(CONCATENATE(INDEX('8- Políticas de Administración '!$B$16:$F$53,MATCH('5- Identificación de Riesgos'!J68,'8- Políticas de Administración '!$C$16:$C$54,0),1)," - ",L68),"")</f>
        <v/>
      </c>
      <c r="L68" s="138" t="str">
        <f>IFERROR(VLOOKUP(INDEX('8- Políticas de Administración '!$B$16:$F$63,MATCH('5- Identificación de Riesgos'!J68,'8- Políticas de Administración '!$C$16:$C$64,0),1),'8- Políticas de Administración '!$B$16:$F$64,5,FALSE),"")</f>
        <v/>
      </c>
      <c r="M68" s="391"/>
      <c r="N68" s="424"/>
      <c r="O68" s="427"/>
      <c r="Q68" s="443"/>
      <c r="R68" s="443"/>
      <c r="S68" s="443"/>
      <c r="T68" s="443"/>
      <c r="U68" s="443"/>
      <c r="V68" s="443"/>
    </row>
    <row r="69" spans="1:22" ht="15.75" thickBot="1">
      <c r="A69" s="386"/>
      <c r="B69" s="389"/>
      <c r="C69" s="389"/>
      <c r="D69" s="184"/>
      <c r="E69" s="392"/>
      <c r="F69" s="392"/>
      <c r="G69" s="395"/>
      <c r="H69" s="380"/>
      <c r="I69" s="104"/>
      <c r="J69" s="144"/>
      <c r="K69" s="104" t="str">
        <f>IFERROR(CONCATENATE(INDEX('8- Políticas de Administración '!$B$16:$F$53,MATCH('5- Identificación de Riesgos'!J69,'8- Políticas de Administración '!$C$16:$C$54,0),1)," - ",L69),"")</f>
        <v/>
      </c>
      <c r="L69" s="140" t="str">
        <f>IFERROR(VLOOKUP(INDEX('8- Políticas de Administración '!$B$16:$F$63,MATCH('5- Identificación de Riesgos'!J69,'8- Políticas de Administración '!$C$16:$C$64,0),1),'8- Políticas de Administración '!$B$16:$F$64,5,FALSE),"")</f>
        <v/>
      </c>
      <c r="M69" s="392"/>
      <c r="N69" s="425"/>
      <c r="O69" s="427"/>
      <c r="Q69" s="443"/>
      <c r="R69" s="443"/>
      <c r="S69" s="443"/>
      <c r="T69" s="443"/>
      <c r="U69" s="443"/>
      <c r="V69" s="443"/>
    </row>
  </sheetData>
  <mergeCells count="85">
    <mergeCell ref="A1:C2"/>
    <mergeCell ref="Q40:V49"/>
    <mergeCell ref="Q60:V69"/>
    <mergeCell ref="A50:A59"/>
    <mergeCell ref="D4:N4"/>
    <mergeCell ref="D5:N5"/>
    <mergeCell ref="O10:O19"/>
    <mergeCell ref="O20:O29"/>
    <mergeCell ref="N10:N19"/>
    <mergeCell ref="M20:M29"/>
    <mergeCell ref="N20:N29"/>
    <mergeCell ref="M10:M19"/>
    <mergeCell ref="H8:H9"/>
    <mergeCell ref="E7:H7"/>
    <mergeCell ref="D7:D9"/>
    <mergeCell ref="L8:L9"/>
    <mergeCell ref="E30:E39"/>
    <mergeCell ref="B40:B49"/>
    <mergeCell ref="F20:F29"/>
    <mergeCell ref="G20:G29"/>
    <mergeCell ref="H20:H29"/>
    <mergeCell ref="O60:O69"/>
    <mergeCell ref="O50:O59"/>
    <mergeCell ref="N50:N59"/>
    <mergeCell ref="O8:O9"/>
    <mergeCell ref="N8:N9"/>
    <mergeCell ref="O40:O49"/>
    <mergeCell ref="O30:O39"/>
    <mergeCell ref="M40:M49"/>
    <mergeCell ref="N40:N49"/>
    <mergeCell ref="N30:N39"/>
    <mergeCell ref="M30:M39"/>
    <mergeCell ref="D6:N6"/>
    <mergeCell ref="I8:I9"/>
    <mergeCell ref="G8:G9"/>
    <mergeCell ref="A6:C6"/>
    <mergeCell ref="N60:N69"/>
    <mergeCell ref="M60:M69"/>
    <mergeCell ref="N7:O7"/>
    <mergeCell ref="K8:K9"/>
    <mergeCell ref="M8:M9"/>
    <mergeCell ref="B20:B29"/>
    <mergeCell ref="M50:M59"/>
    <mergeCell ref="F50:F59"/>
    <mergeCell ref="G40:G49"/>
    <mergeCell ref="H40:H49"/>
    <mergeCell ref="E40:E49"/>
    <mergeCell ref="F40:F49"/>
    <mergeCell ref="F30:F39"/>
    <mergeCell ref="G30:G39"/>
    <mergeCell ref="H30:H39"/>
    <mergeCell ref="I7:M7"/>
    <mergeCell ref="F8:F9"/>
    <mergeCell ref="A4:C4"/>
    <mergeCell ref="A8:A9"/>
    <mergeCell ref="B8:B9"/>
    <mergeCell ref="E8:E9"/>
    <mergeCell ref="A40:A49"/>
    <mergeCell ref="B30:B39"/>
    <mergeCell ref="C20:C29"/>
    <mergeCell ref="A10:A19"/>
    <mergeCell ref="C10:C19"/>
    <mergeCell ref="B10:B19"/>
    <mergeCell ref="C40:C49"/>
    <mergeCell ref="E20:E29"/>
    <mergeCell ref="E10:E19"/>
    <mergeCell ref="A30:A39"/>
    <mergeCell ref="C30:C39"/>
    <mergeCell ref="A5:C5"/>
    <mergeCell ref="F10:F19"/>
    <mergeCell ref="G10:G19"/>
    <mergeCell ref="H10:H19"/>
    <mergeCell ref="A20:A29"/>
    <mergeCell ref="A60:A69"/>
    <mergeCell ref="B60:B69"/>
    <mergeCell ref="C60:C69"/>
    <mergeCell ref="E60:E69"/>
    <mergeCell ref="F60:F69"/>
    <mergeCell ref="G60:G69"/>
    <mergeCell ref="H60:H69"/>
    <mergeCell ref="B50:B59"/>
    <mergeCell ref="C50:C59"/>
    <mergeCell ref="E50:E59"/>
    <mergeCell ref="G50:G59"/>
    <mergeCell ref="H50:H59"/>
  </mergeCells>
  <conditionalFormatting sqref="D10:D11 D14">
    <cfRule type="containsText" dxfId="983" priority="391" operator="containsText" text="3- Moderado">
      <formula>NOT(ISERROR(SEARCH("3- Moderado",D10)))</formula>
    </cfRule>
    <cfRule type="containsText" dxfId="982" priority="392" operator="containsText" text="6- Moderado">
      <formula>NOT(ISERROR(SEARCH("6- Moderado",D10)))</formula>
    </cfRule>
    <cfRule type="containsText" dxfId="981" priority="393" operator="containsText" text="4- Moderado">
      <formula>NOT(ISERROR(SEARCH("4- Moderado",D10)))</formula>
    </cfRule>
    <cfRule type="containsText" dxfId="980" priority="394" operator="containsText" text="3- Bajo">
      <formula>NOT(ISERROR(SEARCH("3- Bajo",D10)))</formula>
    </cfRule>
    <cfRule type="containsText" dxfId="979" priority="395" operator="containsText" text="4- Bajo">
      <formula>NOT(ISERROR(SEARCH("4- Bajo",D10)))</formula>
    </cfRule>
    <cfRule type="containsText" dxfId="978" priority="396" operator="containsText" text="1- Bajo">
      <formula>NOT(ISERROR(SEARCH("1- Bajo",D10)))</formula>
    </cfRule>
  </conditionalFormatting>
  <conditionalFormatting sqref="D24">
    <cfRule type="containsText" dxfId="977" priority="373" operator="containsText" text="3- Moderado">
      <formula>NOT(ISERROR(SEARCH("3- Moderado",D24)))</formula>
    </cfRule>
    <cfRule type="containsText" dxfId="976" priority="374" operator="containsText" text="6- Moderado">
      <formula>NOT(ISERROR(SEARCH("6- Moderado",D24)))</formula>
    </cfRule>
    <cfRule type="containsText" dxfId="975" priority="375" operator="containsText" text="4- Moderado">
      <formula>NOT(ISERROR(SEARCH("4- Moderado",D24)))</formula>
    </cfRule>
    <cfRule type="containsText" dxfId="974" priority="376" operator="containsText" text="3- Bajo">
      <formula>NOT(ISERROR(SEARCH("3- Bajo",D24)))</formula>
    </cfRule>
    <cfRule type="containsText" dxfId="973" priority="377" operator="containsText" text="4- Bajo">
      <formula>NOT(ISERROR(SEARCH("4- Bajo",D24)))</formula>
    </cfRule>
    <cfRule type="containsText" dxfId="972" priority="378" operator="containsText" text="1- Bajo">
      <formula>NOT(ISERROR(SEARCH("1- Bajo",D24)))</formula>
    </cfRule>
  </conditionalFormatting>
  <conditionalFormatting sqref="D30 D33">
    <cfRule type="containsText" dxfId="971" priority="367" operator="containsText" text="3- Moderado">
      <formula>NOT(ISERROR(SEARCH("3- Moderado",D30)))</formula>
    </cfRule>
    <cfRule type="containsText" dxfId="970" priority="368" operator="containsText" text="6- Moderado">
      <formula>NOT(ISERROR(SEARCH("6- Moderado",D30)))</formula>
    </cfRule>
    <cfRule type="containsText" dxfId="969" priority="369" operator="containsText" text="4- Moderado">
      <formula>NOT(ISERROR(SEARCH("4- Moderado",D30)))</formula>
    </cfRule>
    <cfRule type="containsText" dxfId="968" priority="370" operator="containsText" text="3- Bajo">
      <formula>NOT(ISERROR(SEARCH("3- Bajo",D30)))</formula>
    </cfRule>
    <cfRule type="containsText" dxfId="967" priority="371" operator="containsText" text="4- Bajo">
      <formula>NOT(ISERROR(SEARCH("4- Bajo",D30)))</formula>
    </cfRule>
    <cfRule type="containsText" dxfId="966" priority="372" operator="containsText" text="1- Bajo">
      <formula>NOT(ISERROR(SEARCH("1- Bajo",D30)))</formula>
    </cfRule>
  </conditionalFormatting>
  <conditionalFormatting sqref="D32">
    <cfRule type="containsText" dxfId="965" priority="313" operator="containsText" text="3- Moderado">
      <formula>NOT(ISERROR(SEARCH("3- Moderado",D32)))</formula>
    </cfRule>
    <cfRule type="containsText" dxfId="964" priority="314" operator="containsText" text="6- Moderado">
      <formula>NOT(ISERROR(SEARCH("6- Moderado",D32)))</formula>
    </cfRule>
    <cfRule type="containsText" dxfId="963" priority="315" operator="containsText" text="4- Moderado">
      <formula>NOT(ISERROR(SEARCH("4- Moderado",D32)))</formula>
    </cfRule>
    <cfRule type="containsText" dxfId="962" priority="316" operator="containsText" text="3- Bajo">
      <formula>NOT(ISERROR(SEARCH("3- Bajo",D32)))</formula>
    </cfRule>
    <cfRule type="containsText" dxfId="961" priority="317" operator="containsText" text="4- Bajo">
      <formula>NOT(ISERROR(SEARCH("4- Bajo",D32)))</formula>
    </cfRule>
    <cfRule type="containsText" dxfId="960" priority="318" operator="containsText" text="1- Bajo">
      <formula>NOT(ISERROR(SEARCH("1- Bajo",D32)))</formula>
    </cfRule>
  </conditionalFormatting>
  <conditionalFormatting sqref="H10 H20">
    <cfRule type="containsText" dxfId="959" priority="1062" operator="containsText" text="Muy Baja">
      <formula>NOT(ISERROR(SEARCH("Muy Baja",H10)))</formula>
    </cfRule>
    <cfRule type="containsText" dxfId="958" priority="1063" operator="containsText" text="Baja">
      <formula>NOT(ISERROR(SEARCH("Baja",H10)))</formula>
    </cfRule>
    <cfRule type="containsText" dxfId="957" priority="1064" operator="containsText" text="Muy Alta">
      <formula>NOT(ISERROR(SEARCH("Muy Alta",H10)))</formula>
    </cfRule>
    <cfRule type="containsText" dxfId="956" priority="1066" operator="containsText" text="Alta">
      <formula>NOT(ISERROR(SEARCH("Alta",H10)))</formula>
    </cfRule>
    <cfRule type="containsText" dxfId="955" priority="1067" operator="containsText" text="Media">
      <formula>NOT(ISERROR(SEARCH("Media",H10)))</formula>
    </cfRule>
    <cfRule type="containsText" dxfId="954" priority="1068" operator="containsText" text="Media">
      <formula>NOT(ISERROR(SEARCH("Media",H10)))</formula>
    </cfRule>
    <cfRule type="containsText" dxfId="953" priority="1069" operator="containsText" text="Media">
      <formula>NOT(ISERROR(SEARCH("Media",H10)))</formula>
    </cfRule>
    <cfRule type="containsText" dxfId="952" priority="1070" operator="containsText" text="Muy Baja">
      <formula>NOT(ISERROR(SEARCH("Muy Baja",H10)))</formula>
    </cfRule>
    <cfRule type="containsText" dxfId="951" priority="1071" operator="containsText" text="Baja">
      <formula>NOT(ISERROR(SEARCH("Baja",H10)))</formula>
    </cfRule>
    <cfRule type="containsText" dxfId="950" priority="1072" operator="containsText" text="Muy Baja">
      <formula>NOT(ISERROR(SEARCH("Muy Baja",H10)))</formula>
    </cfRule>
    <cfRule type="containsText" dxfId="949" priority="1073" operator="containsText" text="Muy Baja">
      <formula>NOT(ISERROR(SEARCH("Muy Baja",H10)))</formula>
    </cfRule>
    <cfRule type="containsText" dxfId="948" priority="1074" operator="containsText" text="Muy Baja">
      <formula>NOT(ISERROR(SEARCH("Muy Baja",H10)))</formula>
    </cfRule>
    <cfRule type="containsText" dxfId="947" priority="1075" operator="containsText" text="Muy Baja'Tabla probabilidad'!">
      <formula>NOT(ISERROR(SEARCH("Muy Baja'Tabla probabilidad'!",H10)))</formula>
    </cfRule>
    <cfRule type="containsText" dxfId="946" priority="1076" operator="containsText" text="Muy bajo">
      <formula>NOT(ISERROR(SEARCH("Muy bajo",H10)))</formula>
    </cfRule>
    <cfRule type="containsText" dxfId="945" priority="1077" operator="containsText" text="Alta">
      <formula>NOT(ISERROR(SEARCH("Alta",H10)))</formula>
    </cfRule>
    <cfRule type="containsText" dxfId="944" priority="1078" operator="containsText" text="Media">
      <formula>NOT(ISERROR(SEARCH("Media",H10)))</formula>
    </cfRule>
    <cfRule type="containsText" dxfId="943" priority="1079" operator="containsText" text="Baja">
      <formula>NOT(ISERROR(SEARCH("Baja",H10)))</formula>
    </cfRule>
    <cfRule type="containsText" dxfId="942" priority="1080" operator="containsText" text="Muy baja">
      <formula>NOT(ISERROR(SEARCH("Muy baja",H10)))</formula>
    </cfRule>
    <cfRule type="cellIs" dxfId="941" priority="1083" operator="between">
      <formula>1</formula>
      <formula>2</formula>
    </cfRule>
    <cfRule type="cellIs" dxfId="940" priority="1084" operator="between">
      <formula>0</formula>
      <formula>2</formula>
    </cfRule>
  </conditionalFormatting>
  <conditionalFormatting sqref="H30">
    <cfRule type="containsText" dxfId="939" priority="776" operator="containsText" text="Muy Baja">
      <formula>NOT(ISERROR(SEARCH("Muy Baja",H30)))</formula>
    </cfRule>
    <cfRule type="containsText" dxfId="938" priority="777" operator="containsText" text="Baja">
      <formula>NOT(ISERROR(SEARCH("Baja",H30)))</formula>
    </cfRule>
    <cfRule type="containsText" dxfId="937" priority="778" operator="containsText" text="Muy Alta">
      <formula>NOT(ISERROR(SEARCH("Muy Alta",H30)))</formula>
    </cfRule>
    <cfRule type="containsText" dxfId="936" priority="780" operator="containsText" text="Alta">
      <formula>NOT(ISERROR(SEARCH("Alta",H30)))</formula>
    </cfRule>
    <cfRule type="containsText" dxfId="935" priority="781" operator="containsText" text="Media">
      <formula>NOT(ISERROR(SEARCH("Media",H30)))</formula>
    </cfRule>
    <cfRule type="containsText" dxfId="934" priority="782" operator="containsText" text="Media">
      <formula>NOT(ISERROR(SEARCH("Media",H30)))</formula>
    </cfRule>
    <cfRule type="containsText" dxfId="933" priority="783" operator="containsText" text="Media">
      <formula>NOT(ISERROR(SEARCH("Media",H30)))</formula>
    </cfRule>
    <cfRule type="containsText" dxfId="932" priority="784" operator="containsText" text="Muy Baja">
      <formula>NOT(ISERROR(SEARCH("Muy Baja",H30)))</formula>
    </cfRule>
    <cfRule type="containsText" dxfId="931" priority="785" operator="containsText" text="Baja">
      <formula>NOT(ISERROR(SEARCH("Baja",H30)))</formula>
    </cfRule>
    <cfRule type="containsText" dxfId="930" priority="786" operator="containsText" text="Muy Baja">
      <formula>NOT(ISERROR(SEARCH("Muy Baja",H30)))</formula>
    </cfRule>
    <cfRule type="containsText" dxfId="929" priority="787" operator="containsText" text="Muy Baja">
      <formula>NOT(ISERROR(SEARCH("Muy Baja",H30)))</formula>
    </cfRule>
    <cfRule type="containsText" dxfId="928" priority="788" operator="containsText" text="Muy Baja">
      <formula>NOT(ISERROR(SEARCH("Muy Baja",H30)))</formula>
    </cfRule>
    <cfRule type="containsText" dxfId="927" priority="789" operator="containsText" text="Muy Baja'Tabla probabilidad'!">
      <formula>NOT(ISERROR(SEARCH("Muy Baja'Tabla probabilidad'!",H30)))</formula>
    </cfRule>
    <cfRule type="containsText" dxfId="926" priority="790" operator="containsText" text="Muy bajo">
      <formula>NOT(ISERROR(SEARCH("Muy bajo",H30)))</formula>
    </cfRule>
    <cfRule type="containsText" dxfId="925" priority="791" operator="containsText" text="Alta">
      <formula>NOT(ISERROR(SEARCH("Alta",H30)))</formula>
    </cfRule>
    <cfRule type="containsText" dxfId="924" priority="792" operator="containsText" text="Media">
      <formula>NOT(ISERROR(SEARCH("Media",H30)))</formula>
    </cfRule>
    <cfRule type="containsText" dxfId="923" priority="793" operator="containsText" text="Baja">
      <formula>NOT(ISERROR(SEARCH("Baja",H30)))</formula>
    </cfRule>
    <cfRule type="containsText" dxfId="922" priority="794" operator="containsText" text="Muy baja">
      <formula>NOT(ISERROR(SEARCH("Muy baja",H30)))</formula>
    </cfRule>
    <cfRule type="cellIs" dxfId="921" priority="797" operator="between">
      <formula>1</formula>
      <formula>2</formula>
    </cfRule>
    <cfRule type="cellIs" dxfId="920" priority="798" operator="between">
      <formula>0</formula>
      <formula>2</formula>
    </cfRule>
  </conditionalFormatting>
  <conditionalFormatting sqref="H50">
    <cfRule type="containsText" dxfId="919" priority="521" operator="containsText" text="Muy Baja">
      <formula>NOT(ISERROR(SEARCH("Muy Baja",H50)))</formula>
    </cfRule>
    <cfRule type="containsText" dxfId="918" priority="522" operator="containsText" text="Baja">
      <formula>NOT(ISERROR(SEARCH("Baja",H50)))</formula>
    </cfRule>
    <cfRule type="containsText" dxfId="917" priority="523" operator="containsText" text="Muy Alta">
      <formula>NOT(ISERROR(SEARCH("Muy Alta",H50)))</formula>
    </cfRule>
    <cfRule type="containsText" dxfId="916" priority="525" operator="containsText" text="Alta">
      <formula>NOT(ISERROR(SEARCH("Alta",H50)))</formula>
    </cfRule>
    <cfRule type="containsText" dxfId="915" priority="526" operator="containsText" text="Media">
      <formula>NOT(ISERROR(SEARCH("Media",H50)))</formula>
    </cfRule>
    <cfRule type="containsText" dxfId="914" priority="527" operator="containsText" text="Media">
      <formula>NOT(ISERROR(SEARCH("Media",H50)))</formula>
    </cfRule>
    <cfRule type="containsText" dxfId="913" priority="528" operator="containsText" text="Media">
      <formula>NOT(ISERROR(SEARCH("Media",H50)))</formula>
    </cfRule>
    <cfRule type="containsText" dxfId="912" priority="529" operator="containsText" text="Muy Baja">
      <formula>NOT(ISERROR(SEARCH("Muy Baja",H50)))</formula>
    </cfRule>
    <cfRule type="containsText" dxfId="911" priority="530" operator="containsText" text="Baja">
      <formula>NOT(ISERROR(SEARCH("Baja",H50)))</formula>
    </cfRule>
    <cfRule type="containsText" dxfId="910" priority="531" operator="containsText" text="Muy Baja">
      <formula>NOT(ISERROR(SEARCH("Muy Baja",H50)))</formula>
    </cfRule>
    <cfRule type="containsText" dxfId="909" priority="532" operator="containsText" text="Muy Baja">
      <formula>NOT(ISERROR(SEARCH("Muy Baja",H50)))</formula>
    </cfRule>
    <cfRule type="containsText" dxfId="908" priority="533" operator="containsText" text="Muy Baja">
      <formula>NOT(ISERROR(SEARCH("Muy Baja",H50)))</formula>
    </cfRule>
    <cfRule type="containsText" dxfId="907" priority="534" operator="containsText" text="Muy Baja'Tabla probabilidad'!">
      <formula>NOT(ISERROR(SEARCH("Muy Baja'Tabla probabilidad'!",H50)))</formula>
    </cfRule>
    <cfRule type="containsText" dxfId="906" priority="535" operator="containsText" text="Muy bajo">
      <formula>NOT(ISERROR(SEARCH("Muy bajo",H50)))</formula>
    </cfRule>
    <cfRule type="containsText" dxfId="905" priority="536" operator="containsText" text="Alta">
      <formula>NOT(ISERROR(SEARCH("Alta",H50)))</formula>
    </cfRule>
    <cfRule type="containsText" dxfId="904" priority="537" operator="containsText" text="Media">
      <formula>NOT(ISERROR(SEARCH("Media",H50)))</formula>
    </cfRule>
    <cfRule type="containsText" dxfId="903" priority="538" operator="containsText" text="Baja">
      <formula>NOT(ISERROR(SEARCH("Baja",H50)))</formula>
    </cfRule>
    <cfRule type="containsText" dxfId="902" priority="539" operator="containsText" text="Muy baja">
      <formula>NOT(ISERROR(SEARCH("Muy baja",H50)))</formula>
    </cfRule>
    <cfRule type="cellIs" dxfId="901" priority="542" operator="between">
      <formula>1</formula>
      <formula>2</formula>
    </cfRule>
    <cfRule type="cellIs" dxfId="900" priority="543" operator="between">
      <formula>0</formula>
      <formula>2</formula>
    </cfRule>
  </conditionalFormatting>
  <conditionalFormatting sqref="H60">
    <cfRule type="containsText" dxfId="899" priority="591" operator="containsText" text="Muy Baja">
      <formula>NOT(ISERROR(SEARCH("Muy Baja",H60)))</formula>
    </cfRule>
    <cfRule type="containsText" dxfId="898" priority="592" operator="containsText" text="Baja">
      <formula>NOT(ISERROR(SEARCH("Baja",H60)))</formula>
    </cfRule>
    <cfRule type="containsText" dxfId="897" priority="593" operator="containsText" text="Muy Alta">
      <formula>NOT(ISERROR(SEARCH("Muy Alta",H60)))</formula>
    </cfRule>
    <cfRule type="containsText" dxfId="896" priority="595" operator="containsText" text="Alta">
      <formula>NOT(ISERROR(SEARCH("Alta",H60)))</formula>
    </cfRule>
    <cfRule type="containsText" dxfId="895" priority="596" operator="containsText" text="Media">
      <formula>NOT(ISERROR(SEARCH("Media",H60)))</formula>
    </cfRule>
    <cfRule type="containsText" dxfId="894" priority="597" operator="containsText" text="Media">
      <formula>NOT(ISERROR(SEARCH("Media",H60)))</formula>
    </cfRule>
    <cfRule type="containsText" dxfId="893" priority="598" operator="containsText" text="Media">
      <formula>NOT(ISERROR(SEARCH("Media",H60)))</formula>
    </cfRule>
    <cfRule type="containsText" dxfId="892" priority="599" operator="containsText" text="Muy Baja">
      <formula>NOT(ISERROR(SEARCH("Muy Baja",H60)))</formula>
    </cfRule>
    <cfRule type="containsText" dxfId="891" priority="600" operator="containsText" text="Baja">
      <formula>NOT(ISERROR(SEARCH("Baja",H60)))</formula>
    </cfRule>
    <cfRule type="containsText" dxfId="890" priority="601" operator="containsText" text="Muy Baja">
      <formula>NOT(ISERROR(SEARCH("Muy Baja",H60)))</formula>
    </cfRule>
    <cfRule type="containsText" dxfId="889" priority="602" operator="containsText" text="Muy Baja">
      <formula>NOT(ISERROR(SEARCH("Muy Baja",H60)))</formula>
    </cfRule>
    <cfRule type="containsText" dxfId="888" priority="603" operator="containsText" text="Muy Baja">
      <formula>NOT(ISERROR(SEARCH("Muy Baja",H60)))</formula>
    </cfRule>
    <cfRule type="containsText" dxfId="887" priority="604" operator="containsText" text="Muy Baja'Tabla probabilidad'!">
      <formula>NOT(ISERROR(SEARCH("Muy Baja'Tabla probabilidad'!",H60)))</formula>
    </cfRule>
    <cfRule type="containsText" dxfId="886" priority="605" operator="containsText" text="Muy bajo">
      <formula>NOT(ISERROR(SEARCH("Muy bajo",H60)))</formula>
    </cfRule>
    <cfRule type="containsText" dxfId="885" priority="606" operator="containsText" text="Alta">
      <formula>NOT(ISERROR(SEARCH("Alta",H60)))</formula>
    </cfRule>
    <cfRule type="containsText" dxfId="884" priority="607" operator="containsText" text="Media">
      <formula>NOT(ISERROR(SEARCH("Media",H60)))</formula>
    </cfRule>
    <cfRule type="containsText" dxfId="883" priority="608" operator="containsText" text="Baja">
      <formula>NOT(ISERROR(SEARCH("Baja",H60)))</formula>
    </cfRule>
    <cfRule type="containsText" dxfId="882" priority="609" operator="containsText" text="Muy baja">
      <formula>NOT(ISERROR(SEARCH("Muy baja",H60)))</formula>
    </cfRule>
    <cfRule type="cellIs" dxfId="881" priority="610" operator="between">
      <formula>1</formula>
      <formula>2</formula>
    </cfRule>
    <cfRule type="cellIs" dxfId="880" priority="611" operator="between">
      <formula>0</formula>
      <formula>2</formula>
    </cfRule>
  </conditionalFormatting>
  <conditionalFormatting sqref="M10 M20 K10:K39 K50:K69">
    <cfRule type="containsText" dxfId="879" priority="1056" operator="containsText" text="Catastrófico">
      <formula>NOT(ISERROR(SEARCH("Catastrófico",K10)))</formula>
    </cfRule>
    <cfRule type="containsText" dxfId="878" priority="1057" operator="containsText" text="Mayor">
      <formula>NOT(ISERROR(SEARCH("Mayor",K10)))</formula>
    </cfRule>
    <cfRule type="containsText" dxfId="877" priority="1058" operator="containsText" text="Alta">
      <formula>NOT(ISERROR(SEARCH("Alta",K10)))</formula>
    </cfRule>
    <cfRule type="containsText" dxfId="876" priority="1059" operator="containsText" text="Moderado">
      <formula>NOT(ISERROR(SEARCH("Moderado",K10)))</formula>
    </cfRule>
    <cfRule type="containsText" dxfId="875" priority="1060" operator="containsText" text="Menor">
      <formula>NOT(ISERROR(SEARCH("Menor",K10)))</formula>
    </cfRule>
    <cfRule type="containsText" dxfId="874" priority="1061" operator="containsText" text="Leve">
      <formula>NOT(ISERROR(SEARCH("Leve",K10)))</formula>
    </cfRule>
  </conditionalFormatting>
  <conditionalFormatting sqref="M30">
    <cfRule type="containsText" dxfId="873" priority="770" operator="containsText" text="Catastrófico">
      <formula>NOT(ISERROR(SEARCH("Catastrófico",M30)))</formula>
    </cfRule>
    <cfRule type="containsText" dxfId="872" priority="771" operator="containsText" text="Mayor">
      <formula>NOT(ISERROR(SEARCH("Mayor",M30)))</formula>
    </cfRule>
    <cfRule type="containsText" dxfId="871" priority="772" operator="containsText" text="Alta">
      <formula>NOT(ISERROR(SEARCH("Alta",M30)))</formula>
    </cfRule>
    <cfRule type="containsText" dxfId="870" priority="773" operator="containsText" text="Moderado">
      <formula>NOT(ISERROR(SEARCH("Moderado",M30)))</formula>
    </cfRule>
    <cfRule type="containsText" dxfId="869" priority="774" operator="containsText" text="Menor">
      <formula>NOT(ISERROR(SEARCH("Menor",M30)))</formula>
    </cfRule>
    <cfRule type="containsText" dxfId="868" priority="775" operator="containsText" text="Leve">
      <formula>NOT(ISERROR(SEARCH("Leve",M30)))</formula>
    </cfRule>
  </conditionalFormatting>
  <conditionalFormatting sqref="M50">
    <cfRule type="containsText" dxfId="867" priority="515" operator="containsText" text="Catastrófico">
      <formula>NOT(ISERROR(SEARCH("Catastrófico",M50)))</formula>
    </cfRule>
    <cfRule type="containsText" dxfId="866" priority="516" operator="containsText" text="Mayor">
      <formula>NOT(ISERROR(SEARCH("Mayor",M50)))</formula>
    </cfRule>
    <cfRule type="containsText" dxfId="865" priority="517" operator="containsText" text="Alta">
      <formula>NOT(ISERROR(SEARCH("Alta",M50)))</formula>
    </cfRule>
    <cfRule type="containsText" dxfId="864" priority="518" operator="containsText" text="Moderado">
      <formula>NOT(ISERROR(SEARCH("Moderado",M50)))</formula>
    </cfRule>
    <cfRule type="containsText" dxfId="863" priority="519" operator="containsText" text="Menor">
      <formula>NOT(ISERROR(SEARCH("Menor",M50)))</formula>
    </cfRule>
    <cfRule type="containsText" dxfId="862" priority="520" operator="containsText" text="Leve">
      <formula>NOT(ISERROR(SEARCH("Leve",M50)))</formula>
    </cfRule>
  </conditionalFormatting>
  <conditionalFormatting sqref="M60">
    <cfRule type="containsText" dxfId="861" priority="482" operator="containsText" text="Catastrófico">
      <formula>NOT(ISERROR(SEARCH("Catastrófico",M60)))</formula>
    </cfRule>
    <cfRule type="containsText" dxfId="860" priority="483" operator="containsText" text="Mayor">
      <formula>NOT(ISERROR(SEARCH("Mayor",M60)))</formula>
    </cfRule>
    <cfRule type="containsText" dxfId="859" priority="484" operator="containsText" text="Alta">
      <formula>NOT(ISERROR(SEARCH("Alta",M60)))</formula>
    </cfRule>
    <cfRule type="containsText" dxfId="858" priority="485" operator="containsText" text="Moderado">
      <formula>NOT(ISERROR(SEARCH("Moderado",M60)))</formula>
    </cfRule>
    <cfRule type="containsText" dxfId="857" priority="486" operator="containsText" text="Menor">
      <formula>NOT(ISERROR(SEARCH("Menor",M60)))</formula>
    </cfRule>
    <cfRule type="containsText" dxfId="856" priority="487" operator="containsText" text="Leve">
      <formula>NOT(ISERROR(SEARCH("Leve",M60)))</formula>
    </cfRule>
  </conditionalFormatting>
  <conditionalFormatting sqref="N50">
    <cfRule type="containsText" dxfId="855" priority="544" operator="containsText" text="Extremo">
      <formula>NOT(ISERROR(SEARCH("Extremo",N50)))</formula>
    </cfRule>
    <cfRule type="containsText" dxfId="854" priority="545" operator="containsText" text="Alto">
      <formula>NOT(ISERROR(SEARCH("Alto",N50)))</formula>
    </cfRule>
    <cfRule type="containsText" dxfId="853" priority="546" operator="containsText" text="Bajo">
      <formula>NOT(ISERROR(SEARCH("Bajo",N50)))</formula>
    </cfRule>
    <cfRule type="containsText" dxfId="852" priority="547" operator="containsText" text="Moderado">
      <formula>NOT(ISERROR(SEARCH("Moderado",N50)))</formula>
    </cfRule>
  </conditionalFormatting>
  <conditionalFormatting sqref="N8:O8">
    <cfRule type="containsText" dxfId="851" priority="331" operator="containsText" text="3- Moderado">
      <formula>NOT(ISERROR(SEARCH("3- Moderado",N8)))</formula>
    </cfRule>
    <cfRule type="containsText" dxfId="850" priority="332" operator="containsText" text="6- Moderado">
      <formula>NOT(ISERROR(SEARCH("6- Moderado",N8)))</formula>
    </cfRule>
    <cfRule type="containsText" dxfId="849" priority="333" operator="containsText" text="4- Moderado">
      <formula>NOT(ISERROR(SEARCH("4- Moderado",N8)))</formula>
    </cfRule>
    <cfRule type="containsText" dxfId="848" priority="334" operator="containsText" text="3- Bajo">
      <formula>NOT(ISERROR(SEARCH("3- Bajo",N8)))</formula>
    </cfRule>
    <cfRule type="containsText" dxfId="847" priority="335" operator="containsText" text="4- Bajo">
      <formula>NOT(ISERROR(SEARCH("4- Bajo",N8)))</formula>
    </cfRule>
    <cfRule type="containsText" dxfId="846" priority="336" operator="containsText" text="1- Bajo">
      <formula>NOT(ISERROR(SEARCH("1- Bajo",N8)))</formula>
    </cfRule>
  </conditionalFormatting>
  <conditionalFormatting sqref="N10:O10 N20:O20">
    <cfRule type="containsText" dxfId="845" priority="1643" operator="containsText" text="Extremo">
      <formula>NOT(ISERROR(SEARCH("Extremo",N10)))</formula>
    </cfRule>
    <cfRule type="containsText" dxfId="844" priority="1644" operator="containsText" text="Alto">
      <formula>NOT(ISERROR(SEARCH("Alto",N10)))</formula>
    </cfRule>
    <cfRule type="containsText" dxfId="843" priority="1645" operator="containsText" text="Bajo">
      <formula>NOT(ISERROR(SEARCH("Bajo",N10)))</formula>
    </cfRule>
    <cfRule type="containsText" dxfId="842" priority="1646" operator="containsText" text="Moderado">
      <formula>NOT(ISERROR(SEARCH("Moderado",N10)))</formula>
    </cfRule>
  </conditionalFormatting>
  <conditionalFormatting sqref="N30:O30">
    <cfRule type="containsText" dxfId="841" priority="799" operator="containsText" text="Extremo">
      <formula>NOT(ISERROR(SEARCH("Extremo",N30)))</formula>
    </cfRule>
    <cfRule type="containsText" dxfId="840" priority="800" operator="containsText" text="Alto">
      <formula>NOT(ISERROR(SEARCH("Alto",N30)))</formula>
    </cfRule>
    <cfRule type="containsText" dxfId="839" priority="801" operator="containsText" text="Bajo">
      <formula>NOT(ISERROR(SEARCH("Bajo",N30)))</formula>
    </cfRule>
    <cfRule type="containsText" dxfId="838" priority="802" operator="containsText" text="Moderado">
      <formula>NOT(ISERROR(SEARCH("Moderado",N30)))</formula>
    </cfRule>
  </conditionalFormatting>
  <conditionalFormatting sqref="N60:O60">
    <cfRule type="containsText" dxfId="837" priority="421" operator="containsText" text="Extremo">
      <formula>NOT(ISERROR(SEARCH("Extremo",N60)))</formula>
    </cfRule>
    <cfRule type="containsText" dxfId="836" priority="422" operator="containsText" text="Alto">
      <formula>NOT(ISERROR(SEARCH("Alto",N60)))</formula>
    </cfRule>
    <cfRule type="containsText" dxfId="835" priority="423" operator="containsText" text="Bajo">
      <formula>NOT(ISERROR(SEARCH("Bajo",N60)))</formula>
    </cfRule>
    <cfRule type="containsText" dxfId="834" priority="424" operator="containsText" text="Moderado">
      <formula>NOT(ISERROR(SEARCH("Moderado",N60)))</formula>
    </cfRule>
  </conditionalFormatting>
  <conditionalFormatting sqref="D31">
    <cfRule type="containsText" dxfId="833" priority="319" operator="containsText" text="3- Moderado">
      <formula>NOT(ISERROR(SEARCH("3- Moderado",D31)))</formula>
    </cfRule>
    <cfRule type="containsText" dxfId="832" priority="320" operator="containsText" text="6- Moderado">
      <formula>NOT(ISERROR(SEARCH("6- Moderado",D31)))</formula>
    </cfRule>
    <cfRule type="containsText" dxfId="831" priority="321" operator="containsText" text="4- Moderado">
      <formula>NOT(ISERROR(SEARCH("4- Moderado",D31)))</formula>
    </cfRule>
    <cfRule type="containsText" dxfId="830" priority="322" operator="containsText" text="3- Bajo">
      <formula>NOT(ISERROR(SEARCH("3- Bajo",D31)))</formula>
    </cfRule>
    <cfRule type="containsText" dxfId="829" priority="323" operator="containsText" text="4- Bajo">
      <formula>NOT(ISERROR(SEARCH("4- Bajo",D31)))</formula>
    </cfRule>
    <cfRule type="containsText" dxfId="828" priority="324" operator="containsText" text="1- Bajo">
      <formula>NOT(ISERROR(SEARCH("1- Bajo",D31)))</formula>
    </cfRule>
  </conditionalFormatting>
  <conditionalFormatting sqref="D30">
    <cfRule type="containsText" dxfId="827" priority="307" operator="containsText" text="3- Moderado">
      <formula>NOT(ISERROR(SEARCH("3- Moderado",D30)))</formula>
    </cfRule>
    <cfRule type="containsText" dxfId="826" priority="308" operator="containsText" text="6- Moderado">
      <formula>NOT(ISERROR(SEARCH("6- Moderado",D30)))</formula>
    </cfRule>
    <cfRule type="containsText" dxfId="825" priority="309" operator="containsText" text="4- Moderado">
      <formula>NOT(ISERROR(SEARCH("4- Moderado",D30)))</formula>
    </cfRule>
    <cfRule type="containsText" dxfId="824" priority="310" operator="containsText" text="3- Bajo">
      <formula>NOT(ISERROR(SEARCH("3- Bajo",D30)))</formula>
    </cfRule>
    <cfRule type="containsText" dxfId="823" priority="311" operator="containsText" text="4- Bajo">
      <formula>NOT(ISERROR(SEARCH("4- Bajo",D30)))</formula>
    </cfRule>
    <cfRule type="containsText" dxfId="822" priority="312" operator="containsText" text="1- Bajo">
      <formula>NOT(ISERROR(SEARCH("1- Bajo",D30)))</formula>
    </cfRule>
  </conditionalFormatting>
  <conditionalFormatting sqref="D31">
    <cfRule type="containsText" dxfId="821" priority="301" operator="containsText" text="3- Moderado">
      <formula>NOT(ISERROR(SEARCH("3- Moderado",D31)))</formula>
    </cfRule>
    <cfRule type="containsText" dxfId="820" priority="302" operator="containsText" text="6- Moderado">
      <formula>NOT(ISERROR(SEARCH("6- Moderado",D31)))</formula>
    </cfRule>
    <cfRule type="containsText" dxfId="819" priority="303" operator="containsText" text="4- Moderado">
      <formula>NOT(ISERROR(SEARCH("4- Moderado",D31)))</formula>
    </cfRule>
    <cfRule type="containsText" dxfId="818" priority="304" operator="containsText" text="3- Bajo">
      <formula>NOT(ISERROR(SEARCH("3- Bajo",D31)))</formula>
    </cfRule>
    <cfRule type="containsText" dxfId="817" priority="305" operator="containsText" text="4- Bajo">
      <formula>NOT(ISERROR(SEARCH("4- Bajo",D31)))</formula>
    </cfRule>
    <cfRule type="containsText" dxfId="816" priority="306" operator="containsText" text="1- Bajo">
      <formula>NOT(ISERROR(SEARCH("1- Bajo",D31)))</formula>
    </cfRule>
  </conditionalFormatting>
  <conditionalFormatting sqref="D32">
    <cfRule type="containsText" dxfId="815" priority="253" operator="containsText" text="3- Moderado">
      <formula>NOT(ISERROR(SEARCH("3- Moderado",D32)))</formula>
    </cfRule>
    <cfRule type="containsText" dxfId="814" priority="254" operator="containsText" text="6- Moderado">
      <formula>NOT(ISERROR(SEARCH("6- Moderado",D32)))</formula>
    </cfRule>
    <cfRule type="containsText" dxfId="813" priority="255" operator="containsText" text="4- Moderado">
      <formula>NOT(ISERROR(SEARCH("4- Moderado",D32)))</formula>
    </cfRule>
    <cfRule type="containsText" dxfId="812" priority="256" operator="containsText" text="3- Bajo">
      <formula>NOT(ISERROR(SEARCH("3- Bajo",D32)))</formula>
    </cfRule>
    <cfRule type="containsText" dxfId="811" priority="257" operator="containsText" text="4- Bajo">
      <formula>NOT(ISERROR(SEARCH("4- Bajo",D32)))</formula>
    </cfRule>
    <cfRule type="containsText" dxfId="810" priority="258" operator="containsText" text="1- Bajo">
      <formula>NOT(ISERROR(SEARCH("1- Bajo",D32)))</formula>
    </cfRule>
  </conditionalFormatting>
  <conditionalFormatting sqref="D31">
    <cfRule type="containsText" dxfId="809" priority="271" operator="containsText" text="3- Moderado">
      <formula>NOT(ISERROR(SEARCH("3- Moderado",D31)))</formula>
    </cfRule>
    <cfRule type="containsText" dxfId="808" priority="272" operator="containsText" text="6- Moderado">
      <formula>NOT(ISERROR(SEARCH("6- Moderado",D31)))</formula>
    </cfRule>
    <cfRule type="containsText" dxfId="807" priority="273" operator="containsText" text="4- Moderado">
      <formula>NOT(ISERROR(SEARCH("4- Moderado",D31)))</formula>
    </cfRule>
    <cfRule type="containsText" dxfId="806" priority="274" operator="containsText" text="3- Bajo">
      <formula>NOT(ISERROR(SEARCH("3- Bajo",D31)))</formula>
    </cfRule>
    <cfRule type="containsText" dxfId="805" priority="275" operator="containsText" text="4- Bajo">
      <formula>NOT(ISERROR(SEARCH("4- Bajo",D31)))</formula>
    </cfRule>
    <cfRule type="containsText" dxfId="804" priority="276" operator="containsText" text="1- Bajo">
      <formula>NOT(ISERROR(SEARCH("1- Bajo",D31)))</formula>
    </cfRule>
  </conditionalFormatting>
  <conditionalFormatting sqref="D32">
    <cfRule type="containsText" dxfId="803" priority="265" operator="containsText" text="3- Moderado">
      <formula>NOT(ISERROR(SEARCH("3- Moderado",D32)))</formula>
    </cfRule>
    <cfRule type="containsText" dxfId="802" priority="266" operator="containsText" text="6- Moderado">
      <formula>NOT(ISERROR(SEARCH("6- Moderado",D32)))</formula>
    </cfRule>
    <cfRule type="containsText" dxfId="801" priority="267" operator="containsText" text="4- Moderado">
      <formula>NOT(ISERROR(SEARCH("4- Moderado",D32)))</formula>
    </cfRule>
    <cfRule type="containsText" dxfId="800" priority="268" operator="containsText" text="3- Bajo">
      <formula>NOT(ISERROR(SEARCH("3- Bajo",D32)))</formula>
    </cfRule>
    <cfRule type="containsText" dxfId="799" priority="269" operator="containsText" text="4- Bajo">
      <formula>NOT(ISERROR(SEARCH("4- Bajo",D32)))</formula>
    </cfRule>
    <cfRule type="containsText" dxfId="798" priority="270" operator="containsText" text="1- Bajo">
      <formula>NOT(ISERROR(SEARCH("1- Bajo",D32)))</formula>
    </cfRule>
  </conditionalFormatting>
  <conditionalFormatting sqref="D31">
    <cfRule type="containsText" dxfId="797" priority="259" operator="containsText" text="3- Moderado">
      <formula>NOT(ISERROR(SEARCH("3- Moderado",D31)))</formula>
    </cfRule>
    <cfRule type="containsText" dxfId="796" priority="260" operator="containsText" text="6- Moderado">
      <formula>NOT(ISERROR(SEARCH("6- Moderado",D31)))</formula>
    </cfRule>
    <cfRule type="containsText" dxfId="795" priority="261" operator="containsText" text="4- Moderado">
      <formula>NOT(ISERROR(SEARCH("4- Moderado",D31)))</formula>
    </cfRule>
    <cfRule type="containsText" dxfId="794" priority="262" operator="containsText" text="3- Bajo">
      <formula>NOT(ISERROR(SEARCH("3- Bajo",D31)))</formula>
    </cfRule>
    <cfRule type="containsText" dxfId="793" priority="263" operator="containsText" text="4- Bajo">
      <formula>NOT(ISERROR(SEARCH("4- Bajo",D31)))</formula>
    </cfRule>
    <cfRule type="containsText" dxfId="792" priority="264" operator="containsText" text="1- Bajo">
      <formula>NOT(ISERROR(SEARCH("1- Bajo",D31)))</formula>
    </cfRule>
  </conditionalFormatting>
  <conditionalFormatting sqref="D12">
    <cfRule type="containsText" dxfId="791" priority="49" operator="containsText" text="3- Moderado">
      <formula>NOT(ISERROR(SEARCH("3- Moderado",D12)))</formula>
    </cfRule>
    <cfRule type="containsText" dxfId="790" priority="50" operator="containsText" text="6- Moderado">
      <formula>NOT(ISERROR(SEARCH("6- Moderado",D12)))</formula>
    </cfRule>
    <cfRule type="containsText" dxfId="789" priority="51" operator="containsText" text="4- Moderado">
      <formula>NOT(ISERROR(SEARCH("4- Moderado",D12)))</formula>
    </cfRule>
    <cfRule type="containsText" dxfId="788" priority="52" operator="containsText" text="3- Bajo">
      <formula>NOT(ISERROR(SEARCH("3- Bajo",D12)))</formula>
    </cfRule>
    <cfRule type="containsText" dxfId="787" priority="53" operator="containsText" text="4- Bajo">
      <formula>NOT(ISERROR(SEARCH("4- Bajo",D12)))</formula>
    </cfRule>
    <cfRule type="containsText" dxfId="786" priority="54" operator="containsText" text="1- Bajo">
      <formula>NOT(ISERROR(SEARCH("1- Bajo",D12)))</formula>
    </cfRule>
  </conditionalFormatting>
  <conditionalFormatting sqref="D13">
    <cfRule type="containsText" dxfId="785" priority="43" operator="containsText" text="3- Moderado">
      <formula>NOT(ISERROR(SEARCH("3- Moderado",D13)))</formula>
    </cfRule>
    <cfRule type="containsText" dxfId="784" priority="44" operator="containsText" text="6- Moderado">
      <formula>NOT(ISERROR(SEARCH("6- Moderado",D13)))</formula>
    </cfRule>
    <cfRule type="containsText" dxfId="783" priority="45" operator="containsText" text="4- Moderado">
      <formula>NOT(ISERROR(SEARCH("4- Moderado",D13)))</formula>
    </cfRule>
    <cfRule type="containsText" dxfId="782" priority="46" operator="containsText" text="3- Bajo">
      <formula>NOT(ISERROR(SEARCH("3- Bajo",D13)))</formula>
    </cfRule>
    <cfRule type="containsText" dxfId="781" priority="47" operator="containsText" text="4- Bajo">
      <formula>NOT(ISERROR(SEARCH("4- Bajo",D13)))</formula>
    </cfRule>
    <cfRule type="containsText" dxfId="780" priority="48" operator="containsText" text="1- Bajo">
      <formula>NOT(ISERROR(SEARCH("1- Bajo",D13)))</formula>
    </cfRule>
  </conditionalFormatting>
  <conditionalFormatting sqref="D40:D42">
    <cfRule type="containsText" dxfId="779" priority="5" operator="containsText" text="3- Moderado">
      <formula>NOT(ISERROR(SEARCH("3- Moderado",D40)))</formula>
    </cfRule>
    <cfRule type="containsText" dxfId="778" priority="6" operator="containsText" text="6- Moderado">
      <formula>NOT(ISERROR(SEARCH("6- Moderado",D40)))</formula>
    </cfRule>
    <cfRule type="containsText" dxfId="777" priority="7" operator="containsText" text="4- Moderado">
      <formula>NOT(ISERROR(SEARCH("4- Moderado",D40)))</formula>
    </cfRule>
    <cfRule type="containsText" dxfId="776" priority="8" operator="containsText" text="3- Bajo">
      <formula>NOT(ISERROR(SEARCH("3- Bajo",D40)))</formula>
    </cfRule>
    <cfRule type="containsText" dxfId="775" priority="9" operator="containsText" text="4- Bajo">
      <formula>NOT(ISERROR(SEARCH("4- Bajo",D40)))</formula>
    </cfRule>
    <cfRule type="containsText" dxfId="774" priority="10" operator="containsText" text="1- Bajo">
      <formula>NOT(ISERROR(SEARCH("1- Bajo",D40)))</formula>
    </cfRule>
  </conditionalFormatting>
  <conditionalFormatting sqref="H40">
    <cfRule type="containsText" dxfId="773" priority="17" operator="containsText" text="Muy Baja">
      <formula>NOT(ISERROR(SEARCH("Muy Baja",H40)))</formula>
    </cfRule>
    <cfRule type="containsText" dxfId="772" priority="18" operator="containsText" text="Baja">
      <formula>NOT(ISERROR(SEARCH("Baja",H40)))</formula>
    </cfRule>
    <cfRule type="containsText" dxfId="771" priority="19" operator="containsText" text="Muy Alta">
      <formula>NOT(ISERROR(SEARCH("Muy Alta",H40)))</formula>
    </cfRule>
    <cfRule type="containsText" dxfId="770" priority="20" operator="containsText" text="Alta">
      <formula>NOT(ISERROR(SEARCH("Alta",H40)))</formula>
    </cfRule>
    <cfRule type="containsText" dxfId="769" priority="21" operator="containsText" text="Media">
      <formula>NOT(ISERROR(SEARCH("Media",H40)))</formula>
    </cfRule>
    <cfRule type="containsText" dxfId="768" priority="22" operator="containsText" text="Media">
      <formula>NOT(ISERROR(SEARCH("Media",H40)))</formula>
    </cfRule>
    <cfRule type="containsText" dxfId="767" priority="23" operator="containsText" text="Media">
      <formula>NOT(ISERROR(SEARCH("Media",H40)))</formula>
    </cfRule>
    <cfRule type="containsText" dxfId="766" priority="24" operator="containsText" text="Muy Baja">
      <formula>NOT(ISERROR(SEARCH("Muy Baja",H40)))</formula>
    </cfRule>
    <cfRule type="containsText" dxfId="765" priority="25" operator="containsText" text="Baja">
      <formula>NOT(ISERROR(SEARCH("Baja",H40)))</formula>
    </cfRule>
    <cfRule type="containsText" dxfId="764" priority="26" operator="containsText" text="Muy Baja">
      <formula>NOT(ISERROR(SEARCH("Muy Baja",H40)))</formula>
    </cfRule>
    <cfRule type="containsText" dxfId="763" priority="27" operator="containsText" text="Muy Baja">
      <formula>NOT(ISERROR(SEARCH("Muy Baja",H40)))</formula>
    </cfRule>
    <cfRule type="containsText" dxfId="762" priority="28" operator="containsText" text="Muy Baja">
      <formula>NOT(ISERROR(SEARCH("Muy Baja",H40)))</formula>
    </cfRule>
    <cfRule type="containsText" dxfId="761" priority="29" operator="containsText" text="Muy Baja'Tabla probabilidad'!">
      <formula>NOT(ISERROR(SEARCH("Muy Baja'Tabla probabilidad'!",H40)))</formula>
    </cfRule>
    <cfRule type="containsText" dxfId="760" priority="30" operator="containsText" text="Muy bajo">
      <formula>NOT(ISERROR(SEARCH("Muy bajo",H40)))</formula>
    </cfRule>
    <cfRule type="containsText" dxfId="759" priority="31" operator="containsText" text="Alta">
      <formula>NOT(ISERROR(SEARCH("Alta",H40)))</formula>
    </cfRule>
    <cfRule type="containsText" dxfId="758" priority="32" operator="containsText" text="Media">
      <formula>NOT(ISERROR(SEARCH("Media",H40)))</formula>
    </cfRule>
    <cfRule type="containsText" dxfId="757" priority="33" operator="containsText" text="Baja">
      <formula>NOT(ISERROR(SEARCH("Baja",H40)))</formula>
    </cfRule>
    <cfRule type="containsText" dxfId="756" priority="34" operator="containsText" text="Muy baja">
      <formula>NOT(ISERROR(SEARCH("Muy baja",H40)))</formula>
    </cfRule>
    <cfRule type="cellIs" dxfId="755" priority="35" operator="between">
      <formula>1</formula>
      <formula>2</formula>
    </cfRule>
    <cfRule type="cellIs" dxfId="754" priority="36" operator="between">
      <formula>0</formula>
      <formula>2</formula>
    </cfRule>
  </conditionalFormatting>
  <conditionalFormatting sqref="K40:K49">
    <cfRule type="containsText" dxfId="753" priority="37" operator="containsText" text="Catastrófico">
      <formula>NOT(ISERROR(SEARCH("Catastrófico",K40)))</formula>
    </cfRule>
    <cfRule type="containsText" dxfId="752" priority="38" operator="containsText" text="Mayor">
      <formula>NOT(ISERROR(SEARCH("Mayor",K40)))</formula>
    </cfRule>
    <cfRule type="containsText" dxfId="751" priority="39" operator="containsText" text="Alta">
      <formula>NOT(ISERROR(SEARCH("Alta",K40)))</formula>
    </cfRule>
    <cfRule type="containsText" dxfId="750" priority="40" operator="containsText" text="Moderado">
      <formula>NOT(ISERROR(SEARCH("Moderado",K40)))</formula>
    </cfRule>
    <cfRule type="containsText" dxfId="749" priority="41" operator="containsText" text="Menor">
      <formula>NOT(ISERROR(SEARCH("Menor",K40)))</formula>
    </cfRule>
    <cfRule type="containsText" dxfId="748" priority="42" operator="containsText" text="Leve">
      <formula>NOT(ISERROR(SEARCH("Leve",K40)))</formula>
    </cfRule>
  </conditionalFormatting>
  <conditionalFormatting sqref="M40">
    <cfRule type="containsText" dxfId="747" priority="11" operator="containsText" text="Catastrófico">
      <formula>NOT(ISERROR(SEARCH("Catastrófico",M40)))</formula>
    </cfRule>
    <cfRule type="containsText" dxfId="746" priority="12" operator="containsText" text="Mayor">
      <formula>NOT(ISERROR(SEARCH("Mayor",M40)))</formula>
    </cfRule>
    <cfRule type="containsText" dxfId="745" priority="13" operator="containsText" text="Alta">
      <formula>NOT(ISERROR(SEARCH("Alta",M40)))</formula>
    </cfRule>
    <cfRule type="containsText" dxfId="744" priority="14" operator="containsText" text="Moderado">
      <formula>NOT(ISERROR(SEARCH("Moderado",M40)))</formula>
    </cfRule>
    <cfRule type="containsText" dxfId="743" priority="15" operator="containsText" text="Menor">
      <formula>NOT(ISERROR(SEARCH("Menor",M40)))</formula>
    </cfRule>
    <cfRule type="containsText" dxfId="742" priority="16" operator="containsText" text="Leve">
      <formula>NOT(ISERROR(SEARCH("Leve",M40)))</formula>
    </cfRule>
  </conditionalFormatting>
  <conditionalFormatting sqref="N40:O40">
    <cfRule type="containsText" dxfId="741" priority="1" operator="containsText" text="Extremo">
      <formula>NOT(ISERROR(SEARCH("Extremo",N40)))</formula>
    </cfRule>
    <cfRule type="containsText" dxfId="740" priority="2" operator="containsText" text="Alto">
      <formula>NOT(ISERROR(SEARCH("Alto",N40)))</formula>
    </cfRule>
    <cfRule type="containsText" dxfId="739" priority="3" operator="containsText" text="Bajo">
      <formula>NOT(ISERROR(SEARCH("Bajo",N40)))</formula>
    </cfRule>
    <cfRule type="containsText" dxfId="738" priority="4" operator="containsText" text="Moderado">
      <formula>NOT(ISERROR(SEARCH("Moderado",N40)))</formula>
    </cfRule>
  </conditionalFormatting>
  <dataValidations count="1">
    <dataValidation type="list" allowBlank="1" showInputMessage="1" showErrorMessage="1" sqref="I40:J49" xr:uid="{239556B4-67C0-4A73-ACF3-B114640184F4}"/>
  </dataValidations>
  <printOptions horizontalCentered="1"/>
  <pageMargins left="0.70866141732283472" right="0.70866141732283472" top="0.74803149606299213" bottom="0.74803149606299213" header="0.31496062992125984" footer="0.31496062992125984"/>
  <pageSetup scale="3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1081" operator="containsText" id="{D4158494-FAE5-4853-A580-52567E2FD023}">
            <xm:f>NOT(ISERROR(SEARCH('8- Políticas de Administración '!$B$5,H10)))</xm:f>
            <xm:f>'8- Políticas de Administración '!$B$5</xm:f>
            <x14:dxf>
              <font>
                <color rgb="FF006100"/>
              </font>
              <fill>
                <patternFill>
                  <bgColor rgb="FFC6EFCE"/>
                </patternFill>
              </fill>
            </x14:dxf>
          </x14:cfRule>
          <x14:cfRule type="containsText" priority="1082" operator="containsText" id="{009A1948-254C-4020-A26D-7181B4E8E5DF}">
            <xm:f>NOT(ISERROR(SEARCH('8- Políticas de Administración '!$B$5,H10)))</xm:f>
            <xm:f>'8- Políticas de Administración '!$B$5</xm:f>
            <x14:dxf>
              <font>
                <color rgb="FF9C0006"/>
              </font>
              <fill>
                <patternFill>
                  <bgColor rgb="FFFFC7CE"/>
                </patternFill>
              </fill>
            </x14:dxf>
          </x14:cfRule>
          <xm:sqref>H10 H20</xm:sqref>
        </x14:conditionalFormatting>
        <x14:conditionalFormatting xmlns:xm="http://schemas.microsoft.com/office/excel/2006/main">
          <x14:cfRule type="containsText" priority="795" operator="containsText" id="{3021BAA8-747A-4B80-B6A0-AF1A14F7983E}">
            <xm:f>NOT(ISERROR(SEARCH('8- Políticas de Administración '!$B$5,H30)))</xm:f>
            <xm:f>'8- Políticas de Administración '!$B$5</xm:f>
            <x14:dxf>
              <font>
                <color rgb="FF006100"/>
              </font>
              <fill>
                <patternFill>
                  <bgColor rgb="FFC6EFCE"/>
                </patternFill>
              </fill>
            </x14:dxf>
          </x14:cfRule>
          <x14:cfRule type="containsText" priority="796" operator="containsText" id="{EF2F67A8-8347-4F31-93F7-2BB1AF3C13A8}">
            <xm:f>NOT(ISERROR(SEARCH('8- Políticas de Administración '!$B$5,H30)))</xm:f>
            <xm:f>'8- Políticas de Administración '!$B$5</xm:f>
            <x14:dxf>
              <font>
                <color rgb="FF9C0006"/>
              </font>
              <fill>
                <patternFill>
                  <bgColor rgb="FFFFC7CE"/>
                </patternFill>
              </fill>
            </x14:dxf>
          </x14:cfRule>
          <xm:sqref>H30</xm:sqref>
        </x14:conditionalFormatting>
        <x14:conditionalFormatting xmlns:xm="http://schemas.microsoft.com/office/excel/2006/main">
          <x14:cfRule type="containsText" priority="540" operator="containsText" id="{D436F923-F977-49E8-A9BC-35019D59248C}">
            <xm:f>NOT(ISERROR(SEARCH('8- Políticas de Administración '!$B$5,H50)))</xm:f>
            <xm:f>'8- Políticas de Administración '!$B$5</xm:f>
            <x14:dxf>
              <font>
                <color rgb="FF006100"/>
              </font>
              <fill>
                <patternFill>
                  <bgColor rgb="FFC6EFCE"/>
                </patternFill>
              </fill>
            </x14:dxf>
          </x14:cfRule>
          <x14:cfRule type="containsText" priority="541" operator="containsText" id="{C05DEBD8-5F62-4C3A-932D-505A9ABAE6DF}">
            <xm:f>NOT(ISERROR(SEARCH('8- Políticas de Administración '!$B$5,H50)))</xm:f>
            <xm:f>'8- Políticas de Administración '!$B$5</xm:f>
            <x14:dxf>
              <font>
                <color rgb="FF9C0006"/>
              </font>
              <fill>
                <patternFill>
                  <bgColor rgb="FFFFC7CE"/>
                </patternFill>
              </fill>
            </x14:dxf>
          </x14:cfRule>
          <xm:sqref>H50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'8- Políticas de Administración '!$I$17:$I$22</xm:f>
          </x14:formula1>
          <xm:sqref>I10:I39 I50:I69</xm:sqref>
        </x14:dataValidation>
        <x14:dataValidation type="list" allowBlank="1" showInputMessage="1" showErrorMessage="1" xr:uid="{00000000-0002-0000-0400-000001000000}">
          <x14:formula1>
            <xm:f>IF(I10='8- Políticas de Administración '!$C$16,'8- Políticas de Administración '!$C$17:$C$21,IF(I10='8- Políticas de Administración '!$C$24,'8- Políticas de Administración '!$C$25:$C$29,IF(I10='8- Políticas de Administración '!$C$32,'8- Políticas de Administración '!$C$33:$C$37,IF(I10='8- Políticas de Administración '!$C$40,'8- Políticas de Administración '!$C$41:$C$45,IF(I10='8- Políticas de Administración '!$C$48,'8- Políticas de Administración '!$C$49:$C$53,IF(I10='8- Políticas de Administración '!$C$56,'8- Políticas de Administración '!$C$57:$C$61))))))</xm:f>
          </x14:formula1>
          <xm:sqref>J10:J39 J50:J69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pageSetUpPr fitToPage="1"/>
  </sheetPr>
  <dimension ref="A1:JR69"/>
  <sheetViews>
    <sheetView showGridLines="0" topLeftCell="A27" zoomScale="80" zoomScaleNormal="80" zoomScalePageLayoutView="70" workbookViewId="0">
      <selection activeCell="G43" sqref="G43"/>
    </sheetView>
  </sheetViews>
  <sheetFormatPr defaultColWidth="11.42578125" defaultRowHeight="15"/>
  <cols>
    <col min="1" max="1" width="7" customWidth="1"/>
    <col min="2" max="2" width="35.85546875" customWidth="1"/>
    <col min="3" max="3" width="52.5703125" style="40" customWidth="1"/>
    <col min="4" max="4" width="5" hidden="1" customWidth="1"/>
    <col min="5" max="5" width="39.42578125" customWidth="1"/>
    <col min="7" max="7" width="12.28515625" bestFit="1" customWidth="1"/>
    <col min="8" max="8" width="14.7109375" bestFit="1" customWidth="1"/>
    <col min="9" max="9" width="13.5703125" customWidth="1"/>
    <col min="10" max="10" width="5" hidden="1" customWidth="1"/>
    <col min="11" max="11" width="11.7109375" customWidth="1"/>
    <col min="12" max="12" width="25" customWidth="1"/>
    <col min="13" max="13" width="42.7109375" customWidth="1"/>
    <col min="14" max="14" width="7.7109375" customWidth="1"/>
    <col min="15" max="15" width="15.7109375" customWidth="1"/>
    <col min="16" max="17" width="10" customWidth="1"/>
    <col min="18" max="18" width="5" hidden="1" customWidth="1"/>
    <col min="19" max="19" width="11.42578125" customWidth="1"/>
    <col min="20" max="20" width="26.28515625" style="30" customWidth="1"/>
    <col min="21" max="21" width="18.5703125" style="29" customWidth="1"/>
    <col min="22" max="22" width="22.5703125" style="31" customWidth="1"/>
    <col min="23" max="278" width="11.42578125" style="9"/>
    <col min="279" max="16384" width="11.42578125" style="14"/>
  </cols>
  <sheetData>
    <row r="1" spans="1:278" s="11" customFormat="1" ht="27">
      <c r="A1" s="438"/>
      <c r="B1" s="439"/>
      <c r="C1" s="439"/>
      <c r="D1" s="252"/>
      <c r="E1" s="467"/>
      <c r="F1" s="467"/>
      <c r="G1" s="467"/>
      <c r="H1" s="467"/>
      <c r="I1" s="467"/>
      <c r="J1" s="467"/>
      <c r="K1" s="467"/>
      <c r="L1" s="467"/>
      <c r="M1" s="467"/>
      <c r="N1" s="467"/>
      <c r="O1" s="467"/>
      <c r="P1" s="467"/>
      <c r="Q1" s="467"/>
      <c r="R1" s="467"/>
      <c r="S1" s="467"/>
      <c r="T1" s="467"/>
      <c r="U1" s="467"/>
      <c r="V1" s="467"/>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row>
    <row r="2" spans="1:278" s="11" customFormat="1" ht="27">
      <c r="A2" s="440"/>
      <c r="B2" s="441"/>
      <c r="C2" s="441"/>
      <c r="D2" s="254"/>
      <c r="E2" s="467"/>
      <c r="F2" s="467"/>
      <c r="G2" s="467"/>
      <c r="H2" s="467"/>
      <c r="I2" s="467"/>
      <c r="J2" s="467"/>
      <c r="K2" s="467"/>
      <c r="L2" s="467"/>
      <c r="M2" s="467"/>
      <c r="N2" s="467"/>
      <c r="O2" s="467"/>
      <c r="P2" s="467"/>
      <c r="Q2" s="467"/>
      <c r="R2" s="467"/>
      <c r="S2" s="467"/>
      <c r="T2" s="467"/>
      <c r="U2" s="467"/>
      <c r="V2" s="467"/>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row>
    <row r="3" spans="1:278" s="11" customFormat="1" ht="27">
      <c r="A3" s="256"/>
      <c r="B3" s="257"/>
      <c r="C3" s="257"/>
      <c r="D3" s="254"/>
      <c r="E3" s="467"/>
      <c r="F3" s="467"/>
      <c r="G3" s="467"/>
      <c r="H3" s="467"/>
      <c r="I3" s="467"/>
      <c r="J3" s="467"/>
      <c r="K3" s="467"/>
      <c r="L3" s="467"/>
      <c r="M3" s="467"/>
      <c r="N3" s="467"/>
      <c r="O3" s="467"/>
      <c r="P3" s="467"/>
      <c r="Q3" s="467"/>
      <c r="R3" s="467"/>
      <c r="S3" s="467"/>
      <c r="T3" s="467"/>
      <c r="U3" s="467"/>
      <c r="V3" s="467"/>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row>
    <row r="4" spans="1:278" s="11" customFormat="1" ht="44.25" customHeight="1">
      <c r="A4" s="399" t="s">
        <v>266</v>
      </c>
      <c r="B4" s="399"/>
      <c r="C4" s="399"/>
      <c r="D4" s="466" t="s">
        <v>5</v>
      </c>
      <c r="E4" s="466"/>
      <c r="F4" s="466"/>
      <c r="G4" s="466"/>
      <c r="H4" s="466"/>
      <c r="I4" s="466"/>
      <c r="J4" s="466"/>
      <c r="K4" s="466"/>
      <c r="L4" s="466"/>
      <c r="M4" s="466"/>
      <c r="N4" s="466"/>
      <c r="O4" s="466"/>
      <c r="P4" s="466"/>
      <c r="Q4" s="466"/>
      <c r="R4" s="466"/>
      <c r="S4" s="466"/>
      <c r="T4" s="466"/>
      <c r="U4" s="466"/>
      <c r="V4" s="466"/>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row>
    <row r="5" spans="1:278" s="11" customFormat="1" ht="44.25" customHeight="1">
      <c r="A5" s="399" t="s">
        <v>267</v>
      </c>
      <c r="B5" s="399"/>
      <c r="C5" s="399"/>
      <c r="D5" s="466" t="s">
        <v>268</v>
      </c>
      <c r="E5" s="466"/>
      <c r="F5" s="466"/>
      <c r="G5" s="466"/>
      <c r="H5" s="466"/>
      <c r="I5" s="466"/>
      <c r="J5" s="466"/>
      <c r="K5" s="466"/>
      <c r="L5" s="466"/>
      <c r="M5" s="466"/>
      <c r="N5" s="466"/>
      <c r="O5" s="466"/>
      <c r="P5" s="466"/>
      <c r="Q5" s="466"/>
      <c r="R5" s="466"/>
      <c r="S5" s="466"/>
      <c r="T5" s="466"/>
      <c r="U5" s="466"/>
      <c r="V5" s="466"/>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row>
    <row r="6" spans="1:278" s="11" customFormat="1" ht="44.25" customHeight="1">
      <c r="A6" s="399" t="s">
        <v>269</v>
      </c>
      <c r="B6" s="399"/>
      <c r="C6" s="399"/>
      <c r="D6" s="466" t="s">
        <v>270</v>
      </c>
      <c r="E6" s="466"/>
      <c r="F6" s="466"/>
      <c r="G6" s="466"/>
      <c r="H6" s="466"/>
      <c r="I6" s="466"/>
      <c r="J6" s="466"/>
      <c r="K6" s="466"/>
      <c r="L6" s="466"/>
      <c r="M6" s="466"/>
      <c r="N6" s="466"/>
      <c r="O6" s="466"/>
      <c r="P6" s="466"/>
      <c r="Q6" s="466"/>
      <c r="R6" s="466"/>
      <c r="S6" s="466"/>
      <c r="T6" s="466"/>
      <c r="U6" s="466"/>
      <c r="V6" s="466"/>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row>
    <row r="7" spans="1:278" s="11" customFormat="1" ht="18" thickTop="1" thickBot="1">
      <c r="A7" s="453" t="s">
        <v>271</v>
      </c>
      <c r="B7" s="453"/>
      <c r="C7" s="453"/>
      <c r="D7" s="455" t="s">
        <v>337</v>
      </c>
      <c r="E7" s="417"/>
      <c r="F7" s="417"/>
      <c r="G7" s="417"/>
      <c r="H7" s="417"/>
      <c r="I7" s="417"/>
      <c r="J7" s="417"/>
      <c r="K7" s="417"/>
      <c r="L7" s="417"/>
      <c r="M7" s="417"/>
      <c r="N7" s="417"/>
      <c r="O7" s="417"/>
      <c r="P7" s="417"/>
      <c r="Q7" s="417"/>
      <c r="R7" s="418"/>
      <c r="S7" s="190"/>
      <c r="T7" s="454" t="s">
        <v>338</v>
      </c>
      <c r="U7" s="454"/>
      <c r="V7" s="454"/>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30" customHeight="1" thickTop="1" thickBot="1">
      <c r="A8" s="456" t="s">
        <v>276</v>
      </c>
      <c r="B8" s="453" t="s">
        <v>339</v>
      </c>
      <c r="C8" s="458" t="s">
        <v>272</v>
      </c>
      <c r="D8" s="460" t="s">
        <v>340</v>
      </c>
      <c r="E8" s="462" t="s">
        <v>241</v>
      </c>
      <c r="F8" s="463" t="s">
        <v>341</v>
      </c>
      <c r="G8" s="464"/>
      <c r="H8" s="464"/>
      <c r="I8" s="464"/>
      <c r="J8" s="464"/>
      <c r="K8" s="465"/>
      <c r="L8" s="463" t="s">
        <v>342</v>
      </c>
      <c r="M8" s="464"/>
      <c r="N8" s="464"/>
      <c r="O8" s="464"/>
      <c r="P8" s="464"/>
      <c r="Q8" s="464"/>
      <c r="R8" s="464"/>
      <c r="S8" s="465"/>
      <c r="T8" s="47"/>
      <c r="U8" s="48"/>
      <c r="V8" s="69" t="s">
        <v>343</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96" customHeight="1" thickTop="1" thickBot="1">
      <c r="A9" s="400"/>
      <c r="B9" s="457"/>
      <c r="C9" s="459"/>
      <c r="D9" s="461"/>
      <c r="E9" s="422"/>
      <c r="F9" s="38" t="s">
        <v>243</v>
      </c>
      <c r="G9" s="38" t="s">
        <v>245</v>
      </c>
      <c r="H9" s="38" t="s">
        <v>344</v>
      </c>
      <c r="I9" s="38" t="s">
        <v>247</v>
      </c>
      <c r="J9" s="91" t="s">
        <v>345</v>
      </c>
      <c r="K9" s="38" t="s">
        <v>253</v>
      </c>
      <c r="L9" s="38" t="s">
        <v>346</v>
      </c>
      <c r="M9" s="88" t="s">
        <v>250</v>
      </c>
      <c r="N9" s="38" t="s">
        <v>347</v>
      </c>
      <c r="O9" s="38" t="s">
        <v>348</v>
      </c>
      <c r="P9" s="38" t="s">
        <v>349</v>
      </c>
      <c r="Q9" s="38" t="s">
        <v>350</v>
      </c>
      <c r="R9" s="91" t="s">
        <v>345</v>
      </c>
      <c r="S9" s="38" t="s">
        <v>351</v>
      </c>
      <c r="T9" s="41" t="s">
        <v>255</v>
      </c>
      <c r="U9" s="41" t="s">
        <v>257</v>
      </c>
      <c r="V9" s="42" t="s">
        <v>352</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209.25" customHeight="1">
      <c r="A10" s="381">
        <f>'5- Identificación de Riesgos'!A10</f>
        <v>1</v>
      </c>
      <c r="B10" s="390" t="str">
        <f>'5- Identificación de Riesgos'!B10</f>
        <v xml:space="preserve">Incumplimiento de los requisitos legales del SG-SST </v>
      </c>
      <c r="C10" s="123" t="str">
        <f>'5- Identificación de Riesgos'!D10</f>
        <v>1. Desconocimiento de los requisitos legales para la implementación del SG-SST</v>
      </c>
      <c r="D10" s="117"/>
      <c r="E10" s="557" t="s">
        <v>353</v>
      </c>
      <c r="F10" s="102" t="s">
        <v>354</v>
      </c>
      <c r="G10" s="102" t="s">
        <v>354</v>
      </c>
      <c r="H10" s="102" t="s">
        <v>354</v>
      </c>
      <c r="I10" s="102" t="s">
        <v>354</v>
      </c>
      <c r="J10" s="109">
        <f>COUNTIF(F10:I10,"SI")/4</f>
        <v>1</v>
      </c>
      <c r="K10" s="452">
        <f>AVERAGE(J10:J19)</f>
        <v>0.3</v>
      </c>
      <c r="L10" s="102" t="str">
        <f>'5- Identificación de Riesgos'!I10</f>
        <v>Afectación Económica</v>
      </c>
      <c r="M10" s="110" t="s">
        <v>355</v>
      </c>
      <c r="N10" s="102" t="s">
        <v>354</v>
      </c>
      <c r="O10" s="102" t="s">
        <v>354</v>
      </c>
      <c r="P10" s="102" t="s">
        <v>354</v>
      </c>
      <c r="Q10" s="102" t="s">
        <v>354</v>
      </c>
      <c r="R10" s="109">
        <f>SUM(COUNTIF(N10,"SI")*25%,COUNTIF(O10,"SI")*40%,COUNTIF(P10,"SI")*25%,COUNTIF(Q10,"SI")*10%)</f>
        <v>1</v>
      </c>
      <c r="S10" s="452">
        <f>AVERAGE(R10:R19)</f>
        <v>0.13500000000000001</v>
      </c>
      <c r="T10" s="378" t="str">
        <f>CONCATENATE(INDEX('8- Políticas de Administración '!$B$6:$F$10,MATCH(ROUND(IF((RIGHT('5- Identificación de Riesgos'!H10,1)-'6- Valoración Controles'!K10)&lt;1,1,(RIGHT('5- Identificación de Riesgos'!H10,1)-'6- Valoración Controles'!K10)),0),'8- Políticas de Administración '!$F$6:$F$10,0),1)," - ",ROUND(IF((RIGHT('5- Identificación de Riesgos'!H10,1)-'6- Valoración Controles'!K10)&lt;1,1,(RIGHT('5- Identificación de Riesgos'!H10,1)-'6- Valoración Controles'!K10)),0))</f>
        <v>Media - 3</v>
      </c>
      <c r="U10" s="390" t="str">
        <f>CONCATENATE(INDEX('8- Políticas de Administración '!$B$17:$F$21,MATCH(ROUND(IF((RIGHT('5- Identificación de Riesgos'!M10,1)-'6- Valoración Controles'!S10)&lt;1,1,(RIGHT('5- Identificación de Riesgos'!M10,1)-'6- Valoración Controles'!S10)),0),'8- Políticas de Administración '!$F$17:$F$21,0),1)," - ",ROUND(IF((RIGHT('5- Identificación de Riesgos'!M10,1)-'6- Valoración Controles'!S10)&lt;1,1,(RIGHT('5- Identificación de Riesgos'!M10,1)-'6- Valoración Controles'!S10)),0))</f>
        <v>Moderado - 3</v>
      </c>
      <c r="V10" s="423" t="str">
        <f>CONCATENATE(VLOOKUP((LEFT(T10,LEN(T10)-4)&amp;LEFT(U10,LEN(U10)-4)),'9- Matriz de Calor '!$D$18:$E$42,2,0)," - ",RIGHT(T10,1)*RIGHT(U10,1))</f>
        <v>Moderado - 9</v>
      </c>
    </row>
    <row r="11" spans="1:278" ht="91.5" customHeight="1">
      <c r="A11" s="382"/>
      <c r="B11" s="391"/>
      <c r="C11" s="123" t="str">
        <f>'5- Identificación de Riesgos'!D11</f>
        <v>2. Insuficientes recursos técnicos, humanos y financieros para la implementación del SG-SST</v>
      </c>
      <c r="D11" s="113"/>
      <c r="E11" s="180" t="s">
        <v>356</v>
      </c>
      <c r="F11" s="105" t="s">
        <v>354</v>
      </c>
      <c r="G11" s="105" t="s">
        <v>354</v>
      </c>
      <c r="H11" s="105" t="s">
        <v>354</v>
      </c>
      <c r="I11" s="105" t="s">
        <v>354</v>
      </c>
      <c r="J11" s="107">
        <f t="shared" ref="J11:J29" si="0">COUNTIF(F11:I11,"SI")/4</f>
        <v>1</v>
      </c>
      <c r="K11" s="450"/>
      <c r="L11" s="103" t="str">
        <f>'5- Identificación de Riesgos'!I11</f>
        <v>Afectación de reputacion,imagén,  credibilidad, satisfacción de usuarios y PI</v>
      </c>
      <c r="M11" s="179" t="s">
        <v>357</v>
      </c>
      <c r="N11" s="103" t="s">
        <v>358</v>
      </c>
      <c r="O11" s="103" t="s">
        <v>358</v>
      </c>
      <c r="P11" s="103" t="s">
        <v>354</v>
      </c>
      <c r="Q11" s="103" t="s">
        <v>354</v>
      </c>
      <c r="R11" s="107">
        <f t="shared" ref="R11:R29" si="1">SUM(COUNTIF(N11,"SI")*25%,COUNTIF(O11,"SI")*40%,COUNTIF(P11,"SI")*25%,COUNTIF(Q11,"SI")*10%)</f>
        <v>0.35</v>
      </c>
      <c r="S11" s="450"/>
      <c r="T11" s="379"/>
      <c r="U11" s="391"/>
      <c r="V11" s="424"/>
    </row>
    <row r="12" spans="1:278" ht="51.75" customHeight="1">
      <c r="A12" s="382"/>
      <c r="B12" s="391"/>
      <c r="C12" s="123" t="str">
        <f>'5- Identificación de Riesgos'!D12</f>
        <v>3. Falta de competencias del personal contratado.</v>
      </c>
      <c r="D12" s="113"/>
      <c r="E12" s="180" t="s">
        <v>359</v>
      </c>
      <c r="F12" s="103" t="s">
        <v>354</v>
      </c>
      <c r="G12" s="103" t="s">
        <v>354</v>
      </c>
      <c r="H12" s="103" t="s">
        <v>354</v>
      </c>
      <c r="I12" s="103" t="s">
        <v>354</v>
      </c>
      <c r="J12" s="107">
        <f t="shared" si="0"/>
        <v>1</v>
      </c>
      <c r="K12" s="450"/>
      <c r="L12" s="103" t="str">
        <f>'5- Identificación de Riesgos'!I12</f>
        <v>Incumplimiento de las metas establecidas</v>
      </c>
      <c r="M12" s="111" t="s">
        <v>360</v>
      </c>
      <c r="N12" s="105"/>
      <c r="O12" s="105"/>
      <c r="P12" s="105"/>
      <c r="Q12" s="105"/>
      <c r="R12" s="107">
        <f t="shared" si="1"/>
        <v>0</v>
      </c>
      <c r="S12" s="450"/>
      <c r="T12" s="379"/>
      <c r="U12" s="391"/>
      <c r="V12" s="424"/>
    </row>
    <row r="13" spans="1:278" ht="30" customHeight="1">
      <c r="A13" s="382"/>
      <c r="B13" s="391"/>
      <c r="C13" s="123" t="str">
        <f>'5- Identificación de Riesgos'!D13</f>
        <v>4. Rotación de Coordinadores de SG-SST del Nivel Central, Seccionales y Coordinaciones Administrativas</v>
      </c>
      <c r="D13" s="113"/>
      <c r="E13" s="181"/>
      <c r="F13" s="103"/>
      <c r="G13" s="103"/>
      <c r="H13" s="103"/>
      <c r="I13" s="103"/>
      <c r="J13" s="107">
        <f t="shared" si="0"/>
        <v>0</v>
      </c>
      <c r="K13" s="450"/>
      <c r="L13" s="103">
        <f>'5- Identificación de Riesgos'!I13</f>
        <v>0</v>
      </c>
      <c r="M13" s="111"/>
      <c r="N13" s="103"/>
      <c r="O13" s="103"/>
      <c r="P13" s="103"/>
      <c r="Q13" s="103"/>
      <c r="R13" s="107">
        <f t="shared" si="1"/>
        <v>0</v>
      </c>
      <c r="S13" s="450"/>
      <c r="T13" s="379"/>
      <c r="U13" s="391"/>
      <c r="V13" s="424"/>
    </row>
    <row r="14" spans="1:278">
      <c r="A14" s="382"/>
      <c r="B14" s="391"/>
      <c r="C14" s="123">
        <f>'5- Identificación de Riesgos'!D14</f>
        <v>0</v>
      </c>
      <c r="D14" s="113"/>
      <c r="E14" s="111"/>
      <c r="F14" s="103"/>
      <c r="G14" s="103"/>
      <c r="H14" s="103"/>
      <c r="I14" s="103"/>
      <c r="J14" s="107">
        <f t="shared" si="0"/>
        <v>0</v>
      </c>
      <c r="K14" s="450"/>
      <c r="L14" s="103">
        <f>'5- Identificación de Riesgos'!I14</f>
        <v>0</v>
      </c>
      <c r="M14" s="111"/>
      <c r="N14" s="103"/>
      <c r="O14" s="103"/>
      <c r="P14" s="103"/>
      <c r="Q14" s="103"/>
      <c r="R14" s="107">
        <f t="shared" si="1"/>
        <v>0</v>
      </c>
      <c r="S14" s="450"/>
      <c r="T14" s="379"/>
      <c r="U14" s="391"/>
      <c r="V14" s="424"/>
    </row>
    <row r="15" spans="1:278">
      <c r="A15" s="382"/>
      <c r="B15" s="391"/>
      <c r="C15" s="123">
        <f>'5- Identificación de Riesgos'!D15</f>
        <v>0</v>
      </c>
      <c r="D15" s="113"/>
      <c r="E15" s="111"/>
      <c r="F15" s="103"/>
      <c r="G15" s="103"/>
      <c r="H15" s="103"/>
      <c r="I15" s="103"/>
      <c r="J15" s="107">
        <f t="shared" si="0"/>
        <v>0</v>
      </c>
      <c r="K15" s="450"/>
      <c r="L15" s="103">
        <f>'5- Identificación de Riesgos'!I15</f>
        <v>0</v>
      </c>
      <c r="M15" s="130"/>
      <c r="N15" s="103"/>
      <c r="O15" s="103"/>
      <c r="P15" s="103"/>
      <c r="Q15" s="103"/>
      <c r="R15" s="107">
        <f t="shared" si="1"/>
        <v>0</v>
      </c>
      <c r="S15" s="450"/>
      <c r="T15" s="379"/>
      <c r="U15" s="391"/>
      <c r="V15" s="424"/>
    </row>
    <row r="16" spans="1:278">
      <c r="A16" s="382"/>
      <c r="B16" s="391"/>
      <c r="C16" s="123">
        <f>'5- Identificación de Riesgos'!D16</f>
        <v>0</v>
      </c>
      <c r="D16" s="113"/>
      <c r="E16" s="111"/>
      <c r="F16" s="103"/>
      <c r="G16" s="103"/>
      <c r="H16" s="103"/>
      <c r="I16" s="103"/>
      <c r="J16" s="107">
        <f t="shared" si="0"/>
        <v>0</v>
      </c>
      <c r="K16" s="450"/>
      <c r="L16" s="103">
        <f>'5- Identificación de Riesgos'!I16</f>
        <v>0</v>
      </c>
      <c r="M16" s="130"/>
      <c r="N16" s="103"/>
      <c r="O16" s="103"/>
      <c r="P16" s="103"/>
      <c r="Q16" s="103"/>
      <c r="R16" s="107">
        <f t="shared" si="1"/>
        <v>0</v>
      </c>
      <c r="S16" s="450"/>
      <c r="T16" s="379"/>
      <c r="U16" s="391"/>
      <c r="V16" s="424"/>
    </row>
    <row r="17" spans="1:22">
      <c r="A17" s="382"/>
      <c r="B17" s="391"/>
      <c r="C17" s="123">
        <f>'5- Identificación de Riesgos'!D17</f>
        <v>0</v>
      </c>
      <c r="D17" s="113"/>
      <c r="E17" s="111"/>
      <c r="F17" s="103"/>
      <c r="G17" s="103"/>
      <c r="H17" s="103"/>
      <c r="I17" s="103"/>
      <c r="J17" s="107">
        <f t="shared" si="0"/>
        <v>0</v>
      </c>
      <c r="K17" s="450"/>
      <c r="L17" s="103">
        <f>'5- Identificación de Riesgos'!I17</f>
        <v>0</v>
      </c>
      <c r="M17" s="130"/>
      <c r="N17" s="103"/>
      <c r="O17" s="103"/>
      <c r="P17" s="103"/>
      <c r="Q17" s="103"/>
      <c r="R17" s="107">
        <f t="shared" si="1"/>
        <v>0</v>
      </c>
      <c r="S17" s="450"/>
      <c r="T17" s="379"/>
      <c r="U17" s="391"/>
      <c r="V17" s="424"/>
    </row>
    <row r="18" spans="1:22">
      <c r="A18" s="382"/>
      <c r="B18" s="391"/>
      <c r="C18" s="123">
        <f>'5- Identificación de Riesgos'!D18</f>
        <v>0</v>
      </c>
      <c r="D18" s="113"/>
      <c r="E18" s="111"/>
      <c r="F18" s="103"/>
      <c r="G18" s="103"/>
      <c r="H18" s="103"/>
      <c r="I18" s="103"/>
      <c r="J18" s="107">
        <f t="shared" si="0"/>
        <v>0</v>
      </c>
      <c r="K18" s="450"/>
      <c r="L18" s="103">
        <f>'5- Identificación de Riesgos'!I18</f>
        <v>0</v>
      </c>
      <c r="M18" s="130"/>
      <c r="N18" s="103"/>
      <c r="O18" s="103"/>
      <c r="P18" s="103"/>
      <c r="Q18" s="103"/>
      <c r="R18" s="107">
        <f t="shared" si="1"/>
        <v>0</v>
      </c>
      <c r="S18" s="450"/>
      <c r="T18" s="379"/>
      <c r="U18" s="391"/>
      <c r="V18" s="424"/>
    </row>
    <row r="19" spans="1:22" ht="15.75" thickBot="1">
      <c r="A19" s="383"/>
      <c r="B19" s="392"/>
      <c r="C19" s="123">
        <f>'5- Identificación de Riesgos'!D19</f>
        <v>0</v>
      </c>
      <c r="D19" s="114"/>
      <c r="E19" s="125"/>
      <c r="F19" s="104"/>
      <c r="G19" s="104"/>
      <c r="H19" s="104"/>
      <c r="I19" s="104"/>
      <c r="J19" s="108">
        <f t="shared" si="0"/>
        <v>0</v>
      </c>
      <c r="K19" s="451"/>
      <c r="L19" s="104">
        <f>'5- Identificación de Riesgos'!I19</f>
        <v>0</v>
      </c>
      <c r="M19" s="131"/>
      <c r="N19" s="104"/>
      <c r="O19" s="104"/>
      <c r="P19" s="104"/>
      <c r="Q19" s="104"/>
      <c r="R19" s="108">
        <f t="shared" si="1"/>
        <v>0</v>
      </c>
      <c r="S19" s="451"/>
      <c r="T19" s="380"/>
      <c r="U19" s="392"/>
      <c r="V19" s="425"/>
    </row>
    <row r="20" spans="1:22" ht="51">
      <c r="A20" s="381">
        <f>'5- Identificación de Riesgos'!A20</f>
        <v>2</v>
      </c>
      <c r="B20" s="390" t="str">
        <f>'5- Identificación de Riesgos'!B20</f>
        <v>Incumplimiento Plan Trabajo de SG-SST</v>
      </c>
      <c r="C20" s="122" t="str">
        <f>'5- Identificación de Riesgos'!D20</f>
        <v>1. Falta de recursos técnicos y financieros para la implementación del SG-SST.</v>
      </c>
      <c r="D20" s="117"/>
      <c r="E20" s="110"/>
      <c r="F20" s="102" t="s">
        <v>358</v>
      </c>
      <c r="G20" s="102" t="s">
        <v>354</v>
      </c>
      <c r="H20" s="102" t="s">
        <v>358</v>
      </c>
      <c r="I20" s="102" t="s">
        <v>358</v>
      </c>
      <c r="J20" s="109">
        <f t="shared" si="0"/>
        <v>0.25</v>
      </c>
      <c r="K20" s="452">
        <f>AVERAGE(J20:J29)</f>
        <v>0.22500000000000001</v>
      </c>
      <c r="L20" s="102" t="str">
        <f>'5- Identificación de Riesgos'!I20</f>
        <v>Afectación Económica</v>
      </c>
      <c r="M20" s="110" t="s">
        <v>355</v>
      </c>
      <c r="N20" s="102" t="s">
        <v>354</v>
      </c>
      <c r="O20" s="102" t="s">
        <v>354</v>
      </c>
      <c r="P20" s="102" t="s">
        <v>354</v>
      </c>
      <c r="Q20" s="102" t="s">
        <v>354</v>
      </c>
      <c r="R20" s="109">
        <f t="shared" si="1"/>
        <v>1</v>
      </c>
      <c r="S20" s="452">
        <f t="shared" ref="S20" si="2">AVERAGE(R20:R29)</f>
        <v>0.13500000000000001</v>
      </c>
      <c r="T20" s="378" t="str">
        <f>CONCATENATE(INDEX('8- Políticas de Administración '!$B$6:$F$10,MATCH(ROUND(IF((RIGHT('5- Identificación de Riesgos'!H20,1)-'6- Valoración Controles'!K20)&lt;1,1,(RIGHT('5- Identificación de Riesgos'!H20,1)-'6- Valoración Controles'!K20)),0),'8- Políticas de Administración '!$F$6:$F$10,0),1)," - ",ROUND(IF((RIGHT('5- Identificación de Riesgos'!H20,1)-'6- Valoración Controles'!K20)&lt;1,1,(RIGHT('5- Identificación de Riesgos'!H20,1)-'6- Valoración Controles'!K20)),0))</f>
        <v>Muy Baja - 1</v>
      </c>
      <c r="U20" s="390" t="str">
        <f>CONCATENATE(INDEX('8- Políticas de Administración '!$B$17:$F$21,MATCH(ROUND(IF((RIGHT('5- Identificación de Riesgos'!M20,1)-'6- Valoración Controles'!S20)&lt;1,1,(RIGHT('5- Identificación de Riesgos'!M20,1)-'6- Valoración Controles'!S20)),0),'8- Políticas de Administración '!$F$17:$F$21,0),1)," - ",ROUND(IF((RIGHT('5- Identificación de Riesgos'!M20,1)-'6- Valoración Controles'!S20)&lt;1,1,(RIGHT('5- Identificación de Riesgos'!M20,1)-'6- Valoración Controles'!S20)),0))</f>
        <v>Moderado - 3</v>
      </c>
      <c r="V20" s="423" t="str">
        <f>CONCATENATE(VLOOKUP((LEFT(T20,LEN(T20)-4)&amp;LEFT(U20,LEN(U20)-4)),'9- Matriz de Calor '!$D$18:$E$42,2,0)," - ",RIGHT(T20,1)*RIGHT(U20,1))</f>
        <v>Moderado - 3</v>
      </c>
    </row>
    <row r="21" spans="1:22" ht="60.75">
      <c r="A21" s="382"/>
      <c r="B21" s="391"/>
      <c r="C21" s="123" t="str">
        <f>'5- Identificación de Riesgos'!D21</f>
        <v>2. Falta de seguimiento y control a la ejecución del plan anual SST.</v>
      </c>
      <c r="D21" s="113"/>
      <c r="E21" s="111"/>
      <c r="F21" s="103" t="s">
        <v>358</v>
      </c>
      <c r="G21" s="103" t="s">
        <v>358</v>
      </c>
      <c r="H21" s="103" t="s">
        <v>358</v>
      </c>
      <c r="I21" s="103" t="s">
        <v>358</v>
      </c>
      <c r="J21" s="107">
        <f t="shared" si="0"/>
        <v>0</v>
      </c>
      <c r="K21" s="450"/>
      <c r="L21" s="103" t="str">
        <f>'5- Identificación de Riesgos'!I21</f>
        <v>Afectación de reputacion,imagén,  credibilidad, satisfacción de usuarios y PI</v>
      </c>
      <c r="M21" s="179" t="s">
        <v>357</v>
      </c>
      <c r="N21" s="103" t="s">
        <v>358</v>
      </c>
      <c r="O21" s="103" t="s">
        <v>358</v>
      </c>
      <c r="P21" s="103" t="s">
        <v>354</v>
      </c>
      <c r="Q21" s="103" t="s">
        <v>354</v>
      </c>
      <c r="R21" s="107">
        <f t="shared" si="1"/>
        <v>0.35</v>
      </c>
      <c r="S21" s="450"/>
      <c r="T21" s="379"/>
      <c r="U21" s="391"/>
      <c r="V21" s="424"/>
    </row>
    <row r="22" spans="1:22" ht="45">
      <c r="A22" s="382"/>
      <c r="B22" s="391"/>
      <c r="C22" s="123" t="str">
        <f>'5- Identificación de Riesgos'!D22</f>
        <v>3. Perfil inadecuado para el cargo o alta rotación de servidores judiciales con rol y responsabilidades del SG-SST.</v>
      </c>
      <c r="D22" s="113"/>
      <c r="E22" s="111"/>
      <c r="F22" s="103" t="s">
        <v>354</v>
      </c>
      <c r="G22" s="103" t="s">
        <v>354</v>
      </c>
      <c r="H22" s="103" t="s">
        <v>354</v>
      </c>
      <c r="I22" s="103" t="s">
        <v>354</v>
      </c>
      <c r="J22" s="107">
        <f t="shared" si="0"/>
        <v>1</v>
      </c>
      <c r="K22" s="450"/>
      <c r="L22" s="103" t="str">
        <f>'5- Identificación de Riesgos'!I22</f>
        <v>Incumplimiento de las metas establecidas</v>
      </c>
      <c r="M22" s="111" t="s">
        <v>360</v>
      </c>
      <c r="N22" s="105"/>
      <c r="O22" s="105"/>
      <c r="P22" s="105"/>
      <c r="Q22" s="105"/>
      <c r="R22" s="107">
        <f t="shared" si="1"/>
        <v>0</v>
      </c>
      <c r="S22" s="450"/>
      <c r="T22" s="379"/>
      <c r="U22" s="391"/>
      <c r="V22" s="424"/>
    </row>
    <row r="23" spans="1:22" ht="30.75">
      <c r="A23" s="382"/>
      <c r="B23" s="391"/>
      <c r="C23" s="123" t="str">
        <f>'5- Identificación de Riesgos'!D23</f>
        <v>4. Baja participación e interés de los grupos del apoyo del SG-SST.</v>
      </c>
      <c r="D23" s="113"/>
      <c r="E23" s="111"/>
      <c r="F23" s="103" t="s">
        <v>354</v>
      </c>
      <c r="G23" s="103" t="s">
        <v>354</v>
      </c>
      <c r="H23" s="103" t="s">
        <v>354</v>
      </c>
      <c r="I23" s="103" t="s">
        <v>354</v>
      </c>
      <c r="J23" s="107">
        <f t="shared" si="0"/>
        <v>1</v>
      </c>
      <c r="K23" s="450"/>
      <c r="L23" s="103">
        <f>'5- Identificación de Riesgos'!I23</f>
        <v>0</v>
      </c>
      <c r="M23" s="130"/>
      <c r="N23" s="103"/>
      <c r="O23" s="103"/>
      <c r="P23" s="103"/>
      <c r="Q23" s="103"/>
      <c r="R23" s="107">
        <f t="shared" si="1"/>
        <v>0</v>
      </c>
      <c r="S23" s="450"/>
      <c r="T23" s="379"/>
      <c r="U23" s="391"/>
      <c r="V23" s="424"/>
    </row>
    <row r="24" spans="1:22">
      <c r="A24" s="382"/>
      <c r="B24" s="391"/>
      <c r="C24" s="123">
        <f>'5- Identificación de Riesgos'!D24</f>
        <v>0</v>
      </c>
      <c r="D24" s="113"/>
      <c r="E24" s="113"/>
      <c r="F24" s="103"/>
      <c r="G24" s="103"/>
      <c r="H24" s="103"/>
      <c r="I24" s="103"/>
      <c r="J24" s="107">
        <f t="shared" si="0"/>
        <v>0</v>
      </c>
      <c r="K24" s="450"/>
      <c r="L24" s="103">
        <f>'5- Identificación de Riesgos'!I24</f>
        <v>0</v>
      </c>
      <c r="M24" s="130"/>
      <c r="N24" s="103"/>
      <c r="O24" s="103"/>
      <c r="P24" s="103"/>
      <c r="Q24" s="103"/>
      <c r="R24" s="107">
        <f t="shared" si="1"/>
        <v>0</v>
      </c>
      <c r="S24" s="450"/>
      <c r="T24" s="379"/>
      <c r="U24" s="391"/>
      <c r="V24" s="424"/>
    </row>
    <row r="25" spans="1:22">
      <c r="A25" s="382"/>
      <c r="B25" s="391"/>
      <c r="C25" s="123">
        <f>'5- Identificación de Riesgos'!D25</f>
        <v>0</v>
      </c>
      <c r="D25" s="113"/>
      <c r="E25" s="111"/>
      <c r="F25" s="103"/>
      <c r="G25" s="103"/>
      <c r="H25" s="103"/>
      <c r="I25" s="103"/>
      <c r="J25" s="107">
        <f t="shared" si="0"/>
        <v>0</v>
      </c>
      <c r="K25" s="450"/>
      <c r="L25" s="103">
        <f>'5- Identificación de Riesgos'!I25</f>
        <v>0</v>
      </c>
      <c r="M25" s="130"/>
      <c r="N25" s="103"/>
      <c r="O25" s="103"/>
      <c r="P25" s="103"/>
      <c r="Q25" s="103"/>
      <c r="R25" s="107">
        <f t="shared" si="1"/>
        <v>0</v>
      </c>
      <c r="S25" s="450"/>
      <c r="T25" s="379"/>
      <c r="U25" s="391"/>
      <c r="V25" s="424"/>
    </row>
    <row r="26" spans="1:22">
      <c r="A26" s="382"/>
      <c r="B26" s="391"/>
      <c r="C26" s="123">
        <f>'5- Identificación de Riesgos'!D26</f>
        <v>0</v>
      </c>
      <c r="D26" s="113"/>
      <c r="E26" s="111"/>
      <c r="F26" s="103"/>
      <c r="G26" s="103"/>
      <c r="H26" s="103"/>
      <c r="I26" s="103"/>
      <c r="J26" s="107">
        <f t="shared" si="0"/>
        <v>0</v>
      </c>
      <c r="K26" s="450"/>
      <c r="L26" s="103">
        <f>'5- Identificación de Riesgos'!I26</f>
        <v>0</v>
      </c>
      <c r="M26" s="130"/>
      <c r="N26" s="103"/>
      <c r="O26" s="103"/>
      <c r="P26" s="103"/>
      <c r="Q26" s="103"/>
      <c r="R26" s="107">
        <f t="shared" si="1"/>
        <v>0</v>
      </c>
      <c r="S26" s="450"/>
      <c r="T26" s="379"/>
      <c r="U26" s="391"/>
      <c r="V26" s="424"/>
    </row>
    <row r="27" spans="1:22">
      <c r="A27" s="382"/>
      <c r="B27" s="391"/>
      <c r="C27" s="123">
        <f>'5- Identificación de Riesgos'!D27</f>
        <v>0</v>
      </c>
      <c r="D27" s="113"/>
      <c r="E27" s="111"/>
      <c r="F27" s="103"/>
      <c r="G27" s="103"/>
      <c r="H27" s="103"/>
      <c r="I27" s="103"/>
      <c r="J27" s="107">
        <f t="shared" si="0"/>
        <v>0</v>
      </c>
      <c r="K27" s="450"/>
      <c r="L27" s="103">
        <f>'5- Identificación de Riesgos'!I27</f>
        <v>0</v>
      </c>
      <c r="M27" s="130"/>
      <c r="N27" s="103"/>
      <c r="O27" s="103"/>
      <c r="P27" s="103"/>
      <c r="Q27" s="103"/>
      <c r="R27" s="107">
        <f t="shared" si="1"/>
        <v>0</v>
      </c>
      <c r="S27" s="450"/>
      <c r="T27" s="379"/>
      <c r="U27" s="391"/>
      <c r="V27" s="424"/>
    </row>
    <row r="28" spans="1:22">
      <c r="A28" s="382"/>
      <c r="B28" s="391"/>
      <c r="C28" s="123">
        <f>'5- Identificación de Riesgos'!D28</f>
        <v>0</v>
      </c>
      <c r="D28" s="113"/>
      <c r="E28" s="111"/>
      <c r="F28" s="103"/>
      <c r="G28" s="103"/>
      <c r="H28" s="103"/>
      <c r="I28" s="103"/>
      <c r="J28" s="107">
        <f t="shared" si="0"/>
        <v>0</v>
      </c>
      <c r="K28" s="450"/>
      <c r="L28" s="103">
        <f>'5- Identificación de Riesgos'!I28</f>
        <v>0</v>
      </c>
      <c r="M28" s="130"/>
      <c r="N28" s="103"/>
      <c r="O28" s="103"/>
      <c r="P28" s="103"/>
      <c r="Q28" s="103"/>
      <c r="R28" s="107">
        <f t="shared" si="1"/>
        <v>0</v>
      </c>
      <c r="S28" s="450"/>
      <c r="T28" s="379"/>
      <c r="U28" s="391"/>
      <c r="V28" s="424"/>
    </row>
    <row r="29" spans="1:22" ht="15.75" thickBot="1">
      <c r="A29" s="383"/>
      <c r="B29" s="392"/>
      <c r="C29" s="124">
        <f>'5- Identificación de Riesgos'!D29</f>
        <v>0</v>
      </c>
      <c r="D29" s="114"/>
      <c r="E29" s="126"/>
      <c r="F29" s="104"/>
      <c r="G29" s="104"/>
      <c r="H29" s="104"/>
      <c r="I29" s="104"/>
      <c r="J29" s="108">
        <f t="shared" si="0"/>
        <v>0</v>
      </c>
      <c r="K29" s="451"/>
      <c r="L29" s="104">
        <f>'5- Identificación de Riesgos'!I29</f>
        <v>0</v>
      </c>
      <c r="M29" s="131"/>
      <c r="N29" s="104"/>
      <c r="O29" s="104"/>
      <c r="P29" s="104"/>
      <c r="Q29" s="104"/>
      <c r="R29" s="108">
        <f t="shared" si="1"/>
        <v>0</v>
      </c>
      <c r="S29" s="451"/>
      <c r="T29" s="380"/>
      <c r="U29" s="392"/>
      <c r="V29" s="425"/>
    </row>
    <row r="30" spans="1:22" ht="81">
      <c r="A30" s="381">
        <f>'5- Identificación de Riesgos'!A30</f>
        <v>3</v>
      </c>
      <c r="B30" s="390" t="str">
        <f>'5- Identificación de Riesgos'!B30</f>
        <v xml:space="preserve">Aumento de Accidentes de trabajo y enfermedades laborales o salud pública </v>
      </c>
      <c r="C30" s="122" t="str">
        <f>'5- Identificación de Riesgos'!D30</f>
        <v xml:space="preserve">1.  Ocurrencia de accidentes  y enfermedades laborales por causa u ocacion del trabajo 
</v>
      </c>
      <c r="D30" s="117"/>
      <c r="E30" s="110"/>
      <c r="F30" s="102" t="s">
        <v>354</v>
      </c>
      <c r="G30" s="102" t="s">
        <v>354</v>
      </c>
      <c r="H30" s="102" t="s">
        <v>358</v>
      </c>
      <c r="I30" s="102" t="s">
        <v>358</v>
      </c>
      <c r="J30" s="109">
        <f t="shared" ref="J30:J69" si="3">COUNTIF(F30:I30,"SI")/4</f>
        <v>0.5</v>
      </c>
      <c r="K30" s="452">
        <f>AVERAGE(J30:J39)</f>
        <v>0.15</v>
      </c>
      <c r="L30" s="102" t="str">
        <f>'5- Identificación de Riesgos'!I30</f>
        <v>Afectación Económica</v>
      </c>
      <c r="M30" s="110" t="s">
        <v>361</v>
      </c>
      <c r="N30" s="102" t="s">
        <v>354</v>
      </c>
      <c r="O30" s="102" t="s">
        <v>354</v>
      </c>
      <c r="P30" s="102" t="s">
        <v>354</v>
      </c>
      <c r="Q30" s="102" t="s">
        <v>354</v>
      </c>
      <c r="R30" s="109">
        <f t="shared" ref="R30:R59" si="4">SUM(COUNTIF(N30,"SI")*25%,COUNTIF(O30,"SI")*40%,COUNTIF(P30,"SI")*25%,COUNTIF(Q30,"SI")*10%)</f>
        <v>1</v>
      </c>
      <c r="S30" s="452">
        <f t="shared" ref="S30" si="5">AVERAGE(R30:R39)</f>
        <v>0.13500000000000001</v>
      </c>
      <c r="T30" s="378" t="str">
        <f>CONCATENATE(INDEX('8- Políticas de Administración '!$B$6:$F$10,MATCH(ROUND(IF((RIGHT('5- Identificación de Riesgos'!H30,1)-'6- Valoración Controles'!K30)&lt;1,1,(RIGHT('5- Identificación de Riesgos'!H30,1)-'6- Valoración Controles'!K30)),0),'8- Políticas de Administración '!$F$6:$F$10,0),1)," - ",ROUND(IF((RIGHT('5- Identificación de Riesgos'!H30,1)-'6- Valoración Controles'!K30)&lt;1,1,(RIGHT('5- Identificación de Riesgos'!H30,1)-'6- Valoración Controles'!K30)),0))</f>
        <v>Muy Baja - 1</v>
      </c>
      <c r="U30" s="390" t="str">
        <f>CONCATENATE(INDEX('8- Políticas de Administración '!$B$17:$F$21,MATCH(ROUND(IF((RIGHT('5- Identificación de Riesgos'!M30,1)-'6- Valoración Controles'!S30)&lt;1,1,(RIGHT('5- Identificación de Riesgos'!M30,1)-'6- Valoración Controles'!S30)),0),'8- Políticas de Administración '!$F$17:$F$21,0),1)," - ",ROUND(IF((RIGHT('5- Identificación de Riesgos'!M30,1)-'6- Valoración Controles'!S30)&lt;1,1,(RIGHT('5- Identificación de Riesgos'!M30,1)-'6- Valoración Controles'!S30)),0))</f>
        <v>Moderado - 3</v>
      </c>
      <c r="V30" s="423" t="str">
        <f>CONCATENATE(VLOOKUP((LEFT(T30,LEN(T30)-4)&amp;LEFT(U30,LEN(U30)-4)),'9- Matriz de Calor '!$D$18:$E$42,2,0)," - ",RIGHT(T30,1)*RIGHT(U30,1))</f>
        <v>Moderado - 3</v>
      </c>
    </row>
    <row r="31" spans="1:22" ht="60">
      <c r="A31" s="382"/>
      <c r="B31" s="391"/>
      <c r="C31" s="123" t="str">
        <f>'5- Identificación de Riesgos'!D31</f>
        <v xml:space="preserve">1. Contagio de enfermedades en los espacios de trabajo </v>
      </c>
      <c r="D31" s="113"/>
      <c r="E31" s="111"/>
      <c r="F31" s="103" t="s">
        <v>358</v>
      </c>
      <c r="G31" s="103" t="s">
        <v>358</v>
      </c>
      <c r="H31" s="103" t="s">
        <v>358</v>
      </c>
      <c r="I31" s="103" t="s">
        <v>358</v>
      </c>
      <c r="J31" s="107">
        <f t="shared" si="3"/>
        <v>0</v>
      </c>
      <c r="K31" s="450"/>
      <c r="L31" s="103" t="str">
        <f>'5- Identificación de Riesgos'!I31</f>
        <v>Afectación de reputacion,imagén,  credibilidad, satisfacción de usuarios y PI</v>
      </c>
      <c r="M31" s="179" t="s">
        <v>357</v>
      </c>
      <c r="N31" s="103" t="s">
        <v>358</v>
      </c>
      <c r="O31" s="103" t="s">
        <v>358</v>
      </c>
      <c r="P31" s="103" t="s">
        <v>354</v>
      </c>
      <c r="Q31" s="103" t="s">
        <v>354</v>
      </c>
      <c r="R31" s="107">
        <f t="shared" si="4"/>
        <v>0.35</v>
      </c>
      <c r="S31" s="450"/>
      <c r="T31" s="379"/>
      <c r="U31" s="391"/>
      <c r="V31" s="424"/>
    </row>
    <row r="32" spans="1:22" ht="30">
      <c r="A32" s="382"/>
      <c r="B32" s="391"/>
      <c r="C32" s="123">
        <f>'5- Identificación de Riesgos'!D32</f>
        <v>0</v>
      </c>
      <c r="D32" s="113"/>
      <c r="E32" s="111"/>
      <c r="F32" s="103" t="s">
        <v>354</v>
      </c>
      <c r="G32" s="103" t="s">
        <v>354</v>
      </c>
      <c r="H32" s="103" t="s">
        <v>354</v>
      </c>
      <c r="I32" s="103" t="s">
        <v>354</v>
      </c>
      <c r="J32" s="107">
        <f t="shared" si="3"/>
        <v>1</v>
      </c>
      <c r="K32" s="450"/>
      <c r="L32" s="103" t="str">
        <f>'5- Identificación de Riesgos'!I32</f>
        <v>Incumplimiento de las metas establecidas</v>
      </c>
      <c r="M32" s="111" t="s">
        <v>360</v>
      </c>
      <c r="N32" s="105"/>
      <c r="O32" s="105"/>
      <c r="P32" s="105"/>
      <c r="Q32" s="105"/>
      <c r="R32" s="107">
        <f t="shared" si="4"/>
        <v>0</v>
      </c>
      <c r="S32" s="450"/>
      <c r="T32" s="379"/>
      <c r="U32" s="391"/>
      <c r="V32" s="424"/>
    </row>
    <row r="33" spans="1:22">
      <c r="A33" s="382"/>
      <c r="B33" s="391"/>
      <c r="C33" s="123">
        <f>'5- Identificación de Riesgos'!D33</f>
        <v>0</v>
      </c>
      <c r="D33" s="113"/>
      <c r="E33" s="111"/>
      <c r="F33" s="103"/>
      <c r="G33" s="103"/>
      <c r="H33" s="103"/>
      <c r="I33" s="103"/>
      <c r="J33" s="107">
        <f t="shared" si="3"/>
        <v>0</v>
      </c>
      <c r="K33" s="450"/>
      <c r="L33" s="103">
        <f>'5- Identificación de Riesgos'!I33</f>
        <v>0</v>
      </c>
      <c r="M33" s="130"/>
      <c r="N33" s="103"/>
      <c r="O33" s="103"/>
      <c r="P33" s="103"/>
      <c r="Q33" s="103"/>
      <c r="R33" s="107">
        <f t="shared" si="4"/>
        <v>0</v>
      </c>
      <c r="S33" s="450"/>
      <c r="T33" s="379"/>
      <c r="U33" s="391"/>
      <c r="V33" s="424"/>
    </row>
    <row r="34" spans="1:22">
      <c r="A34" s="382"/>
      <c r="B34" s="391"/>
      <c r="C34" s="123">
        <f>'5- Identificación de Riesgos'!D34</f>
        <v>0</v>
      </c>
      <c r="D34" s="113"/>
      <c r="E34" s="113"/>
      <c r="F34" s="103"/>
      <c r="G34" s="103"/>
      <c r="H34" s="103"/>
      <c r="I34" s="103"/>
      <c r="J34" s="107">
        <f t="shared" si="3"/>
        <v>0</v>
      </c>
      <c r="K34" s="450"/>
      <c r="L34" s="103">
        <f>'5- Identificación de Riesgos'!I34</f>
        <v>0</v>
      </c>
      <c r="M34" s="130"/>
      <c r="N34" s="103"/>
      <c r="O34" s="103"/>
      <c r="P34" s="103"/>
      <c r="Q34" s="103"/>
      <c r="R34" s="107">
        <f t="shared" si="4"/>
        <v>0</v>
      </c>
      <c r="S34" s="450"/>
      <c r="T34" s="379"/>
      <c r="U34" s="391"/>
      <c r="V34" s="424"/>
    </row>
    <row r="35" spans="1:22">
      <c r="A35" s="382"/>
      <c r="B35" s="391"/>
      <c r="C35" s="123">
        <f>'5- Identificación de Riesgos'!D35</f>
        <v>0</v>
      </c>
      <c r="D35" s="113"/>
      <c r="E35" s="111"/>
      <c r="F35" s="103"/>
      <c r="G35" s="103"/>
      <c r="H35" s="103"/>
      <c r="I35" s="103"/>
      <c r="J35" s="107">
        <f t="shared" si="3"/>
        <v>0</v>
      </c>
      <c r="K35" s="450"/>
      <c r="L35" s="103">
        <f>'5- Identificación de Riesgos'!I35</f>
        <v>0</v>
      </c>
      <c r="M35" s="130"/>
      <c r="N35" s="103"/>
      <c r="O35" s="103"/>
      <c r="P35" s="103"/>
      <c r="Q35" s="103"/>
      <c r="R35" s="107">
        <f t="shared" si="4"/>
        <v>0</v>
      </c>
      <c r="S35" s="450"/>
      <c r="T35" s="379"/>
      <c r="U35" s="391"/>
      <c r="V35" s="424"/>
    </row>
    <row r="36" spans="1:22">
      <c r="A36" s="382"/>
      <c r="B36" s="391"/>
      <c r="C36" s="123">
        <f>'5- Identificación de Riesgos'!D36</f>
        <v>0</v>
      </c>
      <c r="D36" s="113"/>
      <c r="E36" s="111"/>
      <c r="F36" s="103"/>
      <c r="G36" s="103"/>
      <c r="H36" s="103"/>
      <c r="I36" s="103"/>
      <c r="J36" s="107">
        <f t="shared" si="3"/>
        <v>0</v>
      </c>
      <c r="K36" s="450"/>
      <c r="L36" s="103">
        <f>'5- Identificación de Riesgos'!I36</f>
        <v>0</v>
      </c>
      <c r="M36" s="130"/>
      <c r="N36" s="103"/>
      <c r="O36" s="103"/>
      <c r="P36" s="103"/>
      <c r="Q36" s="103"/>
      <c r="R36" s="107">
        <f t="shared" si="4"/>
        <v>0</v>
      </c>
      <c r="S36" s="450"/>
      <c r="T36" s="379"/>
      <c r="U36" s="391"/>
      <c r="V36" s="424"/>
    </row>
    <row r="37" spans="1:22">
      <c r="A37" s="382"/>
      <c r="B37" s="391"/>
      <c r="C37" s="123">
        <f>'5- Identificación de Riesgos'!D37</f>
        <v>0</v>
      </c>
      <c r="D37" s="113"/>
      <c r="E37" s="111"/>
      <c r="F37" s="103"/>
      <c r="G37" s="103"/>
      <c r="H37" s="103"/>
      <c r="I37" s="103"/>
      <c r="J37" s="107">
        <f t="shared" si="3"/>
        <v>0</v>
      </c>
      <c r="K37" s="450"/>
      <c r="L37" s="103">
        <f>'5- Identificación de Riesgos'!I37</f>
        <v>0</v>
      </c>
      <c r="M37" s="130"/>
      <c r="N37" s="103"/>
      <c r="O37" s="103"/>
      <c r="P37" s="103"/>
      <c r="Q37" s="103"/>
      <c r="R37" s="107">
        <f t="shared" si="4"/>
        <v>0</v>
      </c>
      <c r="S37" s="450"/>
      <c r="T37" s="379"/>
      <c r="U37" s="391"/>
      <c r="V37" s="424"/>
    </row>
    <row r="38" spans="1:22">
      <c r="A38" s="382"/>
      <c r="B38" s="391"/>
      <c r="C38" s="123">
        <f>'5- Identificación de Riesgos'!D38</f>
        <v>0</v>
      </c>
      <c r="D38" s="113"/>
      <c r="E38" s="111"/>
      <c r="F38" s="103"/>
      <c r="G38" s="103"/>
      <c r="H38" s="103"/>
      <c r="I38" s="103"/>
      <c r="J38" s="107">
        <f t="shared" si="3"/>
        <v>0</v>
      </c>
      <c r="K38" s="450"/>
      <c r="L38" s="103">
        <f>'5- Identificación de Riesgos'!I38</f>
        <v>0</v>
      </c>
      <c r="M38" s="130"/>
      <c r="N38" s="103"/>
      <c r="O38" s="103"/>
      <c r="P38" s="103"/>
      <c r="Q38" s="103"/>
      <c r="R38" s="107">
        <f t="shared" si="4"/>
        <v>0</v>
      </c>
      <c r="S38" s="450"/>
      <c r="T38" s="379"/>
      <c r="U38" s="391"/>
      <c r="V38" s="424"/>
    </row>
    <row r="39" spans="1:22" ht="15.75" thickBot="1">
      <c r="A39" s="383"/>
      <c r="B39" s="392"/>
      <c r="C39" s="124">
        <f>'5- Identificación de Riesgos'!D39</f>
        <v>0</v>
      </c>
      <c r="D39" s="114"/>
      <c r="E39" s="126"/>
      <c r="F39" s="104"/>
      <c r="G39" s="104"/>
      <c r="H39" s="104"/>
      <c r="I39" s="104"/>
      <c r="J39" s="108">
        <f t="shared" si="3"/>
        <v>0</v>
      </c>
      <c r="K39" s="451"/>
      <c r="L39" s="104">
        <f>'5- Identificación de Riesgos'!I39</f>
        <v>0</v>
      </c>
      <c r="M39" s="131"/>
      <c r="N39" s="104"/>
      <c r="O39" s="104"/>
      <c r="P39" s="104"/>
      <c r="Q39" s="104"/>
      <c r="R39" s="108">
        <f t="shared" si="4"/>
        <v>0</v>
      </c>
      <c r="S39" s="451"/>
      <c r="T39" s="380"/>
      <c r="U39" s="392"/>
      <c r="V39" s="425"/>
    </row>
    <row r="40" spans="1:22" ht="76.5">
      <c r="A40" s="384">
        <f>'5- Identificación de Riesgos'!A40</f>
        <v>4</v>
      </c>
      <c r="B40" s="390" t="str">
        <f>'5- Identificación de Riesgos'!B40</f>
        <v>Recibir dádivas o beneficios a nombre propio o de terceros para  desviar recursos, no presentar o presentar reportes con información no veraz</v>
      </c>
      <c r="C40" s="122" t="str">
        <f>'5- Identificación de Riesgos'!D40</f>
        <v>1. Insuficientes programas de capacitación para la toma de conciencia debido al desconocimiento de l ley antisoborno (ISO 37001:2016), Plan Anticorrupción y  de los  valores y principios propios de la entidad</v>
      </c>
      <c r="D40" s="117"/>
      <c r="E40" s="110"/>
      <c r="F40" s="102" t="s">
        <v>358</v>
      </c>
      <c r="G40" s="102" t="s">
        <v>354</v>
      </c>
      <c r="H40" s="102" t="s">
        <v>358</v>
      </c>
      <c r="I40" s="102" t="s">
        <v>358</v>
      </c>
      <c r="J40" s="109">
        <f t="shared" si="3"/>
        <v>0.25</v>
      </c>
      <c r="K40" s="452">
        <f>AVERAGE(J40:J49)</f>
        <v>0.125</v>
      </c>
      <c r="L40" s="102" t="str">
        <f>'5- Identificación de Riesgos'!I40</f>
        <v>Afectación de reputacion,imagén,  credibilidad, satisfacción de usuarios y PI</v>
      </c>
      <c r="M40" s="110" t="s">
        <v>361</v>
      </c>
      <c r="N40" s="102" t="s">
        <v>354</v>
      </c>
      <c r="O40" s="102" t="s">
        <v>354</v>
      </c>
      <c r="P40" s="102" t="s">
        <v>354</v>
      </c>
      <c r="Q40" s="102" t="s">
        <v>354</v>
      </c>
      <c r="R40" s="109">
        <f t="shared" si="4"/>
        <v>1</v>
      </c>
      <c r="S40" s="452">
        <f t="shared" ref="S40" si="6">AVERAGE(R40:R49)</f>
        <v>0.13500000000000001</v>
      </c>
      <c r="T40" s="378" t="str">
        <f>CONCATENATE(INDEX('8- Políticas de Administración '!$B$6:$F$10,MATCH(ROUND(IF((RIGHT('5- Identificación de Riesgos'!H40,1)-'6- Valoración Controles'!K40)&lt;1,1,(RIGHT('5- Identificación de Riesgos'!H40,1)-'6- Valoración Controles'!K40)),0),'8- Políticas de Administración '!$F$6:$F$10,0),1)," - ",ROUND(IF((RIGHT('5- Identificación de Riesgos'!H40,1)-'6- Valoración Controles'!K40)&lt;1,1,(RIGHT('5- Identificación de Riesgos'!H40,1)-'6- Valoración Controles'!K40)),0))</f>
        <v>Muy Baja - 1</v>
      </c>
      <c r="U40" s="390" t="str">
        <f>CONCATENATE(INDEX('8- Políticas de Administración '!$B$17:$F$21,MATCH(ROUND(IF((RIGHT('5- Identificación de Riesgos'!M40,1)-'6- Valoración Controles'!S40)&lt;1,1,(RIGHT('5- Identificación de Riesgos'!M40,1)-'6- Valoración Controles'!S40)),0),'8- Políticas de Administración '!$F$17:$F$21,0),1)," - ",ROUND(IF((RIGHT('5- Identificación de Riesgos'!M40,1)-'6- Valoración Controles'!S40)&lt;1,1,(RIGHT('5- Identificación de Riesgos'!M40,1)-'6- Valoración Controles'!S40)),0))</f>
        <v>Moderado - 3</v>
      </c>
      <c r="V40" s="423" t="str">
        <f>CONCATENATE(VLOOKUP((LEFT(T40,LEN(T40)-4)&amp;LEFT(U40,LEN(U40)-4)),'9- Matriz de Calor '!$D$18:$E$42,2,0)," - ",RIGHT(T40,1)*RIGHT(U40,1))</f>
        <v>Moderado - 3</v>
      </c>
    </row>
    <row r="41" spans="1:22" ht="30">
      <c r="A41" s="385"/>
      <c r="B41" s="391"/>
      <c r="C41" s="123" t="str">
        <f>'5- Identificación de Riesgos'!D41</f>
        <v>2. Desconocimiento y no aplicación del Código de Ética y Buen Gobierno</v>
      </c>
      <c r="D41" s="113"/>
      <c r="E41" s="111"/>
      <c r="F41" s="103" t="s">
        <v>358</v>
      </c>
      <c r="G41" s="103" t="s">
        <v>358</v>
      </c>
      <c r="H41" s="103" t="s">
        <v>358</v>
      </c>
      <c r="I41" s="103" t="s">
        <v>358</v>
      </c>
      <c r="J41" s="107">
        <f t="shared" si="3"/>
        <v>0</v>
      </c>
      <c r="K41" s="450"/>
      <c r="L41" s="103">
        <f>'5- Identificación de Riesgos'!I41</f>
        <v>0</v>
      </c>
      <c r="M41" s="179" t="s">
        <v>357</v>
      </c>
      <c r="N41" s="103" t="s">
        <v>358</v>
      </c>
      <c r="O41" s="103" t="s">
        <v>358</v>
      </c>
      <c r="P41" s="103" t="s">
        <v>354</v>
      </c>
      <c r="Q41" s="103" t="s">
        <v>354</v>
      </c>
      <c r="R41" s="107">
        <f t="shared" si="4"/>
        <v>0.35</v>
      </c>
      <c r="S41" s="450"/>
      <c r="T41" s="379"/>
      <c r="U41" s="391"/>
      <c r="V41" s="424"/>
    </row>
    <row r="42" spans="1:22" ht="25.5">
      <c r="A42" s="385"/>
      <c r="B42" s="391"/>
      <c r="C42" s="123" t="str">
        <f>'5- Identificación de Riesgos'!D42</f>
        <v>3. Carencia de compromiso  y transparencia de los servidores judiciales</v>
      </c>
      <c r="D42" s="113"/>
      <c r="E42" s="111"/>
      <c r="F42" s="103" t="s">
        <v>354</v>
      </c>
      <c r="G42" s="103" t="s">
        <v>354</v>
      </c>
      <c r="H42" s="103" t="s">
        <v>354</v>
      </c>
      <c r="I42" s="103" t="s">
        <v>354</v>
      </c>
      <c r="J42" s="107">
        <f t="shared" si="3"/>
        <v>1</v>
      </c>
      <c r="K42" s="450"/>
      <c r="L42" s="103">
        <f>'5- Identificación de Riesgos'!I42</f>
        <v>0</v>
      </c>
      <c r="M42" s="111" t="s">
        <v>360</v>
      </c>
      <c r="N42" s="105"/>
      <c r="O42" s="105"/>
      <c r="P42" s="105"/>
      <c r="Q42" s="105"/>
      <c r="R42" s="107">
        <f t="shared" si="4"/>
        <v>0</v>
      </c>
      <c r="S42" s="450"/>
      <c r="T42" s="379"/>
      <c r="U42" s="391"/>
      <c r="V42" s="424"/>
    </row>
    <row r="43" spans="1:22">
      <c r="A43" s="385"/>
      <c r="B43" s="391"/>
      <c r="C43" s="123" t="str">
        <f>'5- Identificación de Riesgos'!D43</f>
        <v>4. Deficiencia de  controles en el trámite  de los documentos</v>
      </c>
      <c r="D43" s="113"/>
      <c r="E43" s="111"/>
      <c r="F43" s="103"/>
      <c r="G43" s="103"/>
      <c r="H43" s="103"/>
      <c r="I43" s="103"/>
      <c r="J43" s="107">
        <f t="shared" si="3"/>
        <v>0</v>
      </c>
      <c r="K43" s="450"/>
      <c r="L43" s="103">
        <f>'5- Identificación de Riesgos'!I43</f>
        <v>0</v>
      </c>
      <c r="M43" s="130"/>
      <c r="N43" s="103"/>
      <c r="O43" s="103"/>
      <c r="P43" s="103"/>
      <c r="Q43" s="103"/>
      <c r="R43" s="107">
        <f t="shared" si="4"/>
        <v>0</v>
      </c>
      <c r="S43" s="450"/>
      <c r="T43" s="379"/>
      <c r="U43" s="391"/>
      <c r="V43" s="424"/>
    </row>
    <row r="44" spans="1:22">
      <c r="A44" s="385"/>
      <c r="B44" s="391"/>
      <c r="C44" s="123" t="str">
        <f>'5- Identificación de Riesgos'!D44</f>
        <v xml:space="preserve">5. No aplicación adecuada de los procedimientos de control </v>
      </c>
      <c r="D44" s="113"/>
      <c r="E44" s="113"/>
      <c r="F44" s="103"/>
      <c r="G44" s="103"/>
      <c r="H44" s="103"/>
      <c r="I44" s="103"/>
      <c r="J44" s="107">
        <f t="shared" si="3"/>
        <v>0</v>
      </c>
      <c r="K44" s="450"/>
      <c r="L44" s="103">
        <f>'5- Identificación de Riesgos'!I44</f>
        <v>0</v>
      </c>
      <c r="M44" s="130"/>
      <c r="N44" s="103"/>
      <c r="O44" s="103"/>
      <c r="P44" s="103"/>
      <c r="Q44" s="103"/>
      <c r="R44" s="107">
        <f t="shared" si="4"/>
        <v>0</v>
      </c>
      <c r="S44" s="450"/>
      <c r="T44" s="379"/>
      <c r="U44" s="391"/>
      <c r="V44" s="424"/>
    </row>
    <row r="45" spans="1:22">
      <c r="A45" s="385"/>
      <c r="B45" s="391"/>
      <c r="C45" s="123">
        <f>'5- Identificación de Riesgos'!D45</f>
        <v>0</v>
      </c>
      <c r="D45" s="113"/>
      <c r="E45" s="111"/>
      <c r="F45" s="103"/>
      <c r="G45" s="103"/>
      <c r="H45" s="103"/>
      <c r="I45" s="103"/>
      <c r="J45" s="107">
        <f t="shared" si="3"/>
        <v>0</v>
      </c>
      <c r="K45" s="450"/>
      <c r="L45" s="103">
        <f>'5- Identificación de Riesgos'!I45</f>
        <v>0</v>
      </c>
      <c r="M45" s="130"/>
      <c r="N45" s="103"/>
      <c r="O45" s="103"/>
      <c r="P45" s="103"/>
      <c r="Q45" s="103"/>
      <c r="R45" s="107">
        <f t="shared" si="4"/>
        <v>0</v>
      </c>
      <c r="S45" s="450"/>
      <c r="T45" s="379"/>
      <c r="U45" s="391"/>
      <c r="V45" s="424"/>
    </row>
    <row r="46" spans="1:22">
      <c r="A46" s="385"/>
      <c r="B46" s="391"/>
      <c r="C46" s="123">
        <f>'5- Identificación de Riesgos'!D46</f>
        <v>0</v>
      </c>
      <c r="D46" s="113"/>
      <c r="E46" s="111"/>
      <c r="F46" s="103"/>
      <c r="G46" s="103"/>
      <c r="H46" s="103"/>
      <c r="I46" s="103"/>
      <c r="J46" s="107">
        <f t="shared" si="3"/>
        <v>0</v>
      </c>
      <c r="K46" s="450"/>
      <c r="L46" s="103">
        <f>'5- Identificación de Riesgos'!I46</f>
        <v>0</v>
      </c>
      <c r="M46" s="130"/>
      <c r="N46" s="103"/>
      <c r="O46" s="103"/>
      <c r="P46" s="103"/>
      <c r="Q46" s="103"/>
      <c r="R46" s="107">
        <f t="shared" si="4"/>
        <v>0</v>
      </c>
      <c r="S46" s="450"/>
      <c r="T46" s="379"/>
      <c r="U46" s="391"/>
      <c r="V46" s="424"/>
    </row>
    <row r="47" spans="1:22">
      <c r="A47" s="385"/>
      <c r="B47" s="391"/>
      <c r="C47" s="123">
        <f>'5- Identificación de Riesgos'!D47</f>
        <v>0</v>
      </c>
      <c r="D47" s="113"/>
      <c r="E47" s="111"/>
      <c r="F47" s="103"/>
      <c r="G47" s="103"/>
      <c r="H47" s="103"/>
      <c r="I47" s="103"/>
      <c r="J47" s="107">
        <f t="shared" si="3"/>
        <v>0</v>
      </c>
      <c r="K47" s="450"/>
      <c r="L47" s="103">
        <f>'5- Identificación de Riesgos'!I47</f>
        <v>0</v>
      </c>
      <c r="M47" s="130"/>
      <c r="N47" s="103"/>
      <c r="O47" s="103"/>
      <c r="P47" s="103"/>
      <c r="Q47" s="103"/>
      <c r="R47" s="107">
        <f t="shared" si="4"/>
        <v>0</v>
      </c>
      <c r="S47" s="450"/>
      <c r="T47" s="379"/>
      <c r="U47" s="391"/>
      <c r="V47" s="424"/>
    </row>
    <row r="48" spans="1:22">
      <c r="A48" s="385"/>
      <c r="B48" s="391"/>
      <c r="C48" s="123">
        <f>'5- Identificación de Riesgos'!D48</f>
        <v>0</v>
      </c>
      <c r="D48" s="113"/>
      <c r="E48" s="111"/>
      <c r="F48" s="103"/>
      <c r="G48" s="103"/>
      <c r="H48" s="103"/>
      <c r="I48" s="103"/>
      <c r="J48" s="107">
        <f t="shared" si="3"/>
        <v>0</v>
      </c>
      <c r="K48" s="450"/>
      <c r="L48" s="103">
        <f>'5- Identificación de Riesgos'!I48</f>
        <v>0</v>
      </c>
      <c r="M48" s="130"/>
      <c r="N48" s="103"/>
      <c r="O48" s="103"/>
      <c r="P48" s="103"/>
      <c r="Q48" s="103"/>
      <c r="R48" s="107">
        <f t="shared" si="4"/>
        <v>0</v>
      </c>
      <c r="S48" s="450"/>
      <c r="T48" s="379"/>
      <c r="U48" s="391"/>
      <c r="V48" s="424"/>
    </row>
    <row r="49" spans="1:22" ht="15.75" thickBot="1">
      <c r="A49" s="386"/>
      <c r="B49" s="392"/>
      <c r="C49" s="124">
        <f>'5- Identificación de Riesgos'!D49</f>
        <v>0</v>
      </c>
      <c r="D49" s="114"/>
      <c r="E49" s="126"/>
      <c r="F49" s="104"/>
      <c r="G49" s="104"/>
      <c r="H49" s="104"/>
      <c r="I49" s="104"/>
      <c r="J49" s="108">
        <f t="shared" si="3"/>
        <v>0</v>
      </c>
      <c r="K49" s="451"/>
      <c r="L49" s="104">
        <f>'5- Identificación de Riesgos'!I49</f>
        <v>0</v>
      </c>
      <c r="M49" s="131"/>
      <c r="N49" s="104"/>
      <c r="O49" s="104"/>
      <c r="P49" s="104"/>
      <c r="Q49" s="104"/>
      <c r="R49" s="108">
        <f t="shared" si="4"/>
        <v>0</v>
      </c>
      <c r="S49" s="451"/>
      <c r="T49" s="380"/>
      <c r="U49" s="392"/>
      <c r="V49" s="425"/>
    </row>
    <row r="50" spans="1:22" ht="51">
      <c r="A50" s="384">
        <f>'5- Identificación de Riesgos'!A50</f>
        <v>5</v>
      </c>
      <c r="B50" s="390" t="str">
        <f>'5- Identificación de Riesgos'!B50</f>
        <v>Ofrecer, prometer y entregar, aceptar o solicitar una ventaja indebida  para influir o direccionar  la formulación de   requisitos habiliantes y/o técnicos  para satisfacer un interés personal, de manera directa, indirecta o interpuesta por otras personas</v>
      </c>
      <c r="C50" s="122" t="str">
        <f>'5- Identificación de Riesgos'!D50</f>
        <v>1. Falta de ética de los servidores públicos (Debilidades en principios y valores)</v>
      </c>
      <c r="D50" s="117"/>
      <c r="E50" s="110"/>
      <c r="F50" s="102" t="s">
        <v>358</v>
      </c>
      <c r="G50" s="102" t="s">
        <v>354</v>
      </c>
      <c r="H50" s="102" t="s">
        <v>358</v>
      </c>
      <c r="I50" s="102" t="s">
        <v>358</v>
      </c>
      <c r="J50" s="109">
        <f t="shared" si="3"/>
        <v>0.25</v>
      </c>
      <c r="K50" s="452">
        <f>AVERAGE(J50:J59)</f>
        <v>0.125</v>
      </c>
      <c r="L50" s="102" t="str">
        <f>'5- Identificación de Riesgos'!I50</f>
        <v>Afectación Económica</v>
      </c>
      <c r="M50" s="110" t="s">
        <v>355</v>
      </c>
      <c r="N50" s="102" t="s">
        <v>354</v>
      </c>
      <c r="O50" s="102" t="s">
        <v>354</v>
      </c>
      <c r="P50" s="102" t="s">
        <v>354</v>
      </c>
      <c r="Q50" s="102" t="s">
        <v>354</v>
      </c>
      <c r="R50" s="109">
        <f t="shared" si="4"/>
        <v>1</v>
      </c>
      <c r="S50" s="452">
        <f t="shared" ref="S50" si="7">AVERAGE(R50:R59)</f>
        <v>0.13500000000000001</v>
      </c>
      <c r="T50" s="378" t="str">
        <f>CONCATENATE(INDEX('8- Políticas de Administración '!$B$6:$F$10,MATCH(ROUND(IF((RIGHT('5- Identificación de Riesgos'!H50,1)-'6- Valoración Controles'!K50)&lt;1,1,(RIGHT('5- Identificación de Riesgos'!H50,1)-'6- Valoración Controles'!K50)),0),'8- Políticas de Administración '!$F$6:$F$10,0),1)," - ",ROUND(IF((RIGHT('5- Identificación de Riesgos'!H50,1)-'6- Valoración Controles'!K50)&lt;1,1,(RIGHT('5- Identificación de Riesgos'!H50,1)-'6- Valoración Controles'!K50)),0))</f>
        <v>Muy Baja - 1</v>
      </c>
      <c r="U50" s="390" t="str">
        <f>CONCATENATE(INDEX('8- Políticas de Administración '!$B$17:$F$21,MATCH(ROUND(IF((RIGHT('5- Identificación de Riesgos'!M50,1)-'6- Valoración Controles'!S50)&lt;1,1,(RIGHT('5- Identificación de Riesgos'!M50,1)-'6- Valoración Controles'!S50)),0),'8- Políticas de Administración '!$F$17:$F$21,0),1)," - ",ROUND(IF((RIGHT('5- Identificación de Riesgos'!M50,1)-'6- Valoración Controles'!S50)&lt;1,1,(RIGHT('5- Identificación de Riesgos'!M50,1)-'6- Valoración Controles'!S50)),0))</f>
        <v>Mayor - 4</v>
      </c>
      <c r="V50" s="423" t="str">
        <f>CONCATENATE(VLOOKUP((LEFT(T50,LEN(T50)-4)&amp;LEFT(U50,LEN(U50)-4)),'9- Matriz de Calor '!$D$18:$E$42,2,0)," - ",RIGHT(T50,1)*RIGHT(U50,1))</f>
        <v>Alto  - 4</v>
      </c>
    </row>
    <row r="51" spans="1:22" ht="60">
      <c r="A51" s="385"/>
      <c r="B51" s="391"/>
      <c r="C51" s="123" t="str">
        <f>'5- Identificación de Riesgos'!D51</f>
        <v>2. Falta de ética de terceros interesados  (Debilidades principios y valores)</v>
      </c>
      <c r="D51" s="113"/>
      <c r="E51" s="111"/>
      <c r="F51" s="103" t="s">
        <v>358</v>
      </c>
      <c r="G51" s="103" t="s">
        <v>358</v>
      </c>
      <c r="H51" s="103" t="s">
        <v>358</v>
      </c>
      <c r="I51" s="103" t="s">
        <v>358</v>
      </c>
      <c r="J51" s="107">
        <f t="shared" si="3"/>
        <v>0</v>
      </c>
      <c r="K51" s="450"/>
      <c r="L51" s="103" t="str">
        <f>'5- Identificación de Riesgos'!I51</f>
        <v>Afectación de reputacion,imagén,  credibilidad, satisfacción de usuarios y PI</v>
      </c>
      <c r="M51" s="179" t="s">
        <v>357</v>
      </c>
      <c r="N51" s="103" t="s">
        <v>358</v>
      </c>
      <c r="O51" s="103" t="s">
        <v>358</v>
      </c>
      <c r="P51" s="103" t="s">
        <v>354</v>
      </c>
      <c r="Q51" s="103" t="s">
        <v>354</v>
      </c>
      <c r="R51" s="107">
        <f t="shared" si="4"/>
        <v>0.35</v>
      </c>
      <c r="S51" s="450"/>
      <c r="T51" s="379"/>
      <c r="U51" s="391"/>
      <c r="V51" s="424"/>
    </row>
    <row r="52" spans="1:22" ht="30">
      <c r="A52" s="385"/>
      <c r="B52" s="391"/>
      <c r="C52" s="123" t="str">
        <f>'5- Identificación de Riesgos'!D52</f>
        <v>3. Debilidades en los controles de los procedimientos de estructuración de los procesos de contratación</v>
      </c>
      <c r="D52" s="113"/>
      <c r="E52" s="111"/>
      <c r="F52" s="103" t="s">
        <v>354</v>
      </c>
      <c r="G52" s="103" t="s">
        <v>354</v>
      </c>
      <c r="H52" s="103" t="s">
        <v>354</v>
      </c>
      <c r="I52" s="103" t="s">
        <v>354</v>
      </c>
      <c r="J52" s="107">
        <f t="shared" si="3"/>
        <v>1</v>
      </c>
      <c r="K52" s="450"/>
      <c r="L52" s="103">
        <f>'5- Identificación de Riesgos'!I52</f>
        <v>0</v>
      </c>
      <c r="M52" s="111"/>
      <c r="N52" s="105"/>
      <c r="O52" s="105"/>
      <c r="P52" s="105"/>
      <c r="Q52" s="105"/>
      <c r="R52" s="107">
        <f t="shared" si="4"/>
        <v>0</v>
      </c>
      <c r="S52" s="450"/>
      <c r="T52" s="379"/>
      <c r="U52" s="391"/>
      <c r="V52" s="424"/>
    </row>
    <row r="53" spans="1:22">
      <c r="A53" s="385"/>
      <c r="B53" s="391"/>
      <c r="C53" s="123">
        <f>'5- Identificación de Riesgos'!D53</f>
        <v>0</v>
      </c>
      <c r="D53" s="113"/>
      <c r="E53" s="111"/>
      <c r="F53" s="103"/>
      <c r="G53" s="103"/>
      <c r="H53" s="103"/>
      <c r="I53" s="103"/>
      <c r="J53" s="107">
        <f t="shared" si="3"/>
        <v>0</v>
      </c>
      <c r="K53" s="450"/>
      <c r="L53" s="103">
        <f>'5- Identificación de Riesgos'!I53</f>
        <v>0</v>
      </c>
      <c r="M53" s="130"/>
      <c r="N53" s="103"/>
      <c r="O53" s="103"/>
      <c r="P53" s="103"/>
      <c r="Q53" s="103"/>
      <c r="R53" s="107">
        <f t="shared" si="4"/>
        <v>0</v>
      </c>
      <c r="S53" s="450"/>
      <c r="T53" s="379"/>
      <c r="U53" s="391"/>
      <c r="V53" s="424"/>
    </row>
    <row r="54" spans="1:22">
      <c r="A54" s="385"/>
      <c r="B54" s="391"/>
      <c r="C54" s="123">
        <f>'5- Identificación de Riesgos'!D54</f>
        <v>0</v>
      </c>
      <c r="D54" s="113"/>
      <c r="E54" s="113"/>
      <c r="F54" s="103"/>
      <c r="G54" s="103"/>
      <c r="H54" s="103"/>
      <c r="I54" s="103"/>
      <c r="J54" s="107">
        <f t="shared" si="3"/>
        <v>0</v>
      </c>
      <c r="K54" s="450"/>
      <c r="L54" s="103">
        <f>'5- Identificación de Riesgos'!I54</f>
        <v>0</v>
      </c>
      <c r="M54" s="130"/>
      <c r="N54" s="103"/>
      <c r="O54" s="103"/>
      <c r="P54" s="103"/>
      <c r="Q54" s="103"/>
      <c r="R54" s="107">
        <f t="shared" si="4"/>
        <v>0</v>
      </c>
      <c r="S54" s="450"/>
      <c r="T54" s="379"/>
      <c r="U54" s="391"/>
      <c r="V54" s="424"/>
    </row>
    <row r="55" spans="1:22">
      <c r="A55" s="385"/>
      <c r="B55" s="391"/>
      <c r="C55" s="123">
        <f>'5- Identificación de Riesgos'!D55</f>
        <v>0</v>
      </c>
      <c r="D55" s="113"/>
      <c r="E55" s="111"/>
      <c r="F55" s="103"/>
      <c r="G55" s="103"/>
      <c r="H55" s="103"/>
      <c r="I55" s="103"/>
      <c r="J55" s="107">
        <f t="shared" si="3"/>
        <v>0</v>
      </c>
      <c r="K55" s="450"/>
      <c r="L55" s="103">
        <f>'5- Identificación de Riesgos'!I55</f>
        <v>0</v>
      </c>
      <c r="M55" s="130"/>
      <c r="N55" s="103"/>
      <c r="O55" s="103"/>
      <c r="P55" s="103"/>
      <c r="Q55" s="103"/>
      <c r="R55" s="107">
        <f t="shared" si="4"/>
        <v>0</v>
      </c>
      <c r="S55" s="450"/>
      <c r="T55" s="379"/>
      <c r="U55" s="391"/>
      <c r="V55" s="424"/>
    </row>
    <row r="56" spans="1:22">
      <c r="A56" s="385"/>
      <c r="B56" s="391"/>
      <c r="C56" s="123">
        <f>'5- Identificación de Riesgos'!D56</f>
        <v>0</v>
      </c>
      <c r="D56" s="113"/>
      <c r="E56" s="111"/>
      <c r="F56" s="103"/>
      <c r="G56" s="103"/>
      <c r="H56" s="103"/>
      <c r="I56" s="103"/>
      <c r="J56" s="107">
        <f t="shared" si="3"/>
        <v>0</v>
      </c>
      <c r="K56" s="450"/>
      <c r="L56" s="103">
        <f>'5- Identificación de Riesgos'!I56</f>
        <v>0</v>
      </c>
      <c r="M56" s="130"/>
      <c r="N56" s="103"/>
      <c r="O56" s="103"/>
      <c r="P56" s="103"/>
      <c r="Q56" s="103"/>
      <c r="R56" s="107">
        <f t="shared" si="4"/>
        <v>0</v>
      </c>
      <c r="S56" s="450"/>
      <c r="T56" s="379"/>
      <c r="U56" s="391"/>
      <c r="V56" s="424"/>
    </row>
    <row r="57" spans="1:22">
      <c r="A57" s="385"/>
      <c r="B57" s="391"/>
      <c r="C57" s="123">
        <f>'5- Identificación de Riesgos'!D57</f>
        <v>0</v>
      </c>
      <c r="D57" s="113"/>
      <c r="E57" s="111"/>
      <c r="F57" s="103"/>
      <c r="G57" s="103"/>
      <c r="H57" s="103"/>
      <c r="I57" s="103"/>
      <c r="J57" s="107">
        <f t="shared" si="3"/>
        <v>0</v>
      </c>
      <c r="K57" s="450"/>
      <c r="L57" s="103">
        <f>'5- Identificación de Riesgos'!I57</f>
        <v>0</v>
      </c>
      <c r="M57" s="130"/>
      <c r="N57" s="103"/>
      <c r="O57" s="103"/>
      <c r="P57" s="103"/>
      <c r="Q57" s="103"/>
      <c r="R57" s="107">
        <f t="shared" si="4"/>
        <v>0</v>
      </c>
      <c r="S57" s="450"/>
      <c r="T57" s="379"/>
      <c r="U57" s="391"/>
      <c r="V57" s="424"/>
    </row>
    <row r="58" spans="1:22">
      <c r="A58" s="385"/>
      <c r="B58" s="391"/>
      <c r="C58" s="123">
        <f>'5- Identificación de Riesgos'!D58</f>
        <v>0</v>
      </c>
      <c r="D58" s="113"/>
      <c r="E58" s="111"/>
      <c r="F58" s="103"/>
      <c r="G58" s="103"/>
      <c r="H58" s="103"/>
      <c r="I58" s="103"/>
      <c r="J58" s="107">
        <f t="shared" si="3"/>
        <v>0</v>
      </c>
      <c r="K58" s="450"/>
      <c r="L58" s="103">
        <f>'5- Identificación de Riesgos'!I58</f>
        <v>0</v>
      </c>
      <c r="M58" s="130"/>
      <c r="N58" s="103"/>
      <c r="O58" s="103"/>
      <c r="P58" s="103"/>
      <c r="Q58" s="103"/>
      <c r="R58" s="107">
        <f t="shared" si="4"/>
        <v>0</v>
      </c>
      <c r="S58" s="450"/>
      <c r="T58" s="379"/>
      <c r="U58" s="391"/>
      <c r="V58" s="424"/>
    </row>
    <row r="59" spans="1:22" ht="15.75" thickBot="1">
      <c r="A59" s="386"/>
      <c r="B59" s="392"/>
      <c r="C59" s="124">
        <f>'5- Identificación de Riesgos'!D59</f>
        <v>0</v>
      </c>
      <c r="D59" s="114"/>
      <c r="E59" s="126"/>
      <c r="F59" s="104"/>
      <c r="G59" s="104"/>
      <c r="H59" s="104"/>
      <c r="I59" s="104"/>
      <c r="J59" s="108">
        <f t="shared" si="3"/>
        <v>0</v>
      </c>
      <c r="K59" s="451"/>
      <c r="L59" s="104">
        <f>'5- Identificación de Riesgos'!I59</f>
        <v>0</v>
      </c>
      <c r="M59" s="131"/>
      <c r="N59" s="104"/>
      <c r="O59" s="104"/>
      <c r="P59" s="104"/>
      <c r="Q59" s="104"/>
      <c r="R59" s="108">
        <f t="shared" si="4"/>
        <v>0</v>
      </c>
      <c r="S59" s="451"/>
      <c r="T59" s="380"/>
      <c r="U59" s="392"/>
      <c r="V59" s="425"/>
    </row>
    <row r="60" spans="1:22" ht="51">
      <c r="A60" s="384">
        <f>'5- Identificación de Riesgos'!A60</f>
        <v>6</v>
      </c>
      <c r="B60" s="409" t="str">
        <f>'5- Identificación de Riesgos'!B60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60" s="127" t="str">
        <f>'5- Identificación de Riesgos'!D60</f>
        <v>1. Falta de ética de los servidores judiciales (Debilidades en principios y valores)</v>
      </c>
      <c r="D60" s="128"/>
      <c r="E60" s="128"/>
      <c r="F60" s="105" t="s">
        <v>358</v>
      </c>
      <c r="G60" s="105" t="s">
        <v>354</v>
      </c>
      <c r="H60" s="105" t="s">
        <v>358</v>
      </c>
      <c r="I60" s="105" t="s">
        <v>358</v>
      </c>
      <c r="J60" s="106">
        <f t="shared" si="3"/>
        <v>0.25</v>
      </c>
      <c r="K60" s="449">
        <f>AVERAGE(J60:J69)</f>
        <v>0.125</v>
      </c>
      <c r="L60" s="105" t="str">
        <f>'5- Identificación de Riesgos'!I60</f>
        <v>Afectación Económica</v>
      </c>
      <c r="M60" s="110" t="s">
        <v>355</v>
      </c>
      <c r="N60" s="102" t="s">
        <v>354</v>
      </c>
      <c r="O60" s="102" t="s">
        <v>354</v>
      </c>
      <c r="P60" s="102" t="s">
        <v>354</v>
      </c>
      <c r="Q60" s="102" t="s">
        <v>354</v>
      </c>
      <c r="R60" s="106">
        <f t="shared" ref="R60:R69" si="8">SUM(COUNTIF(N60,"SI")*25%,COUNTIF(O60,"SI")*40%,COUNTIF(P60,"SI")*25%,COUNTIF(Q60,"SI")*10%)</f>
        <v>1</v>
      </c>
      <c r="S60" s="449">
        <f t="shared" ref="S60" si="9">AVERAGE(R60:R69)</f>
        <v>0.13500000000000001</v>
      </c>
      <c r="T60" s="437" t="str">
        <f>CONCATENATE(INDEX('8- Políticas de Administración '!$B$6:$F$10,MATCH(ROUND(IF((RIGHT('5- Identificación de Riesgos'!H60,1)-'6- Valoración Controles'!K60)&lt;1,1,(RIGHT('5- Identificación de Riesgos'!H60,1)-'6- Valoración Controles'!K60)),0),'8- Políticas de Administración '!$F$6:$F$10,0),1)," - ",ROUND(IF((RIGHT('5- Identificación de Riesgos'!H60,1)-'6- Valoración Controles'!K60)&lt;1,1,(RIGHT('5- Identificación de Riesgos'!H60,1)-'6- Valoración Controles'!K60)),0))</f>
        <v>Muy Baja - 1</v>
      </c>
      <c r="U60" s="409" t="str">
        <f>CONCATENATE(INDEX('8- Políticas de Administración '!$B$17:$F$21,MATCH(ROUND(IF((RIGHT('5- Identificación de Riesgos'!M60,1)-'6- Valoración Controles'!S60)&lt;1,1,(RIGHT('5- Identificación de Riesgos'!M60,1)-'6- Valoración Controles'!S60)),0),'8- Políticas de Administración '!$F$17:$F$21,0),1)," - ",ROUND(IF((RIGHT('5- Identificación de Riesgos'!M60,1)-'6- Valoración Controles'!S60)&lt;1,1,(RIGHT('5- Identificación de Riesgos'!M60,1)-'6- Valoración Controles'!S60)),0))</f>
        <v>Mayor - 4</v>
      </c>
      <c r="V60" s="429" t="str">
        <f>CONCATENATE(VLOOKUP((LEFT(T60,LEN(T60)-4)&amp;LEFT(U60,LEN(U60)-4)),'9- Matriz de Calor '!$D$18:$E$42,2,0)," - ",RIGHT(T60,1)*RIGHT(U60,1))</f>
        <v>Alto  - 4</v>
      </c>
    </row>
    <row r="61" spans="1:22" ht="60">
      <c r="A61" s="385"/>
      <c r="B61" s="391"/>
      <c r="C61" s="123" t="str">
        <f>'5- Identificación de Riesgos'!D61</f>
        <v>2. Falta de ética de terceros interesados  (Debilidades principios y valores)</v>
      </c>
      <c r="D61" s="112"/>
      <c r="E61" s="112"/>
      <c r="F61" s="103" t="s">
        <v>358</v>
      </c>
      <c r="G61" s="103" t="s">
        <v>358</v>
      </c>
      <c r="H61" s="103" t="s">
        <v>358</v>
      </c>
      <c r="I61" s="103" t="s">
        <v>358</v>
      </c>
      <c r="J61" s="107">
        <f t="shared" si="3"/>
        <v>0</v>
      </c>
      <c r="K61" s="450"/>
      <c r="L61" s="103" t="str">
        <f>'5- Identificación de Riesgos'!I61</f>
        <v>Afectación de reputacion,imagén,  credibilidad, satisfacción de usuarios y PI</v>
      </c>
      <c r="M61" s="179" t="s">
        <v>357</v>
      </c>
      <c r="N61" s="103" t="s">
        <v>358</v>
      </c>
      <c r="O61" s="103" t="s">
        <v>358</v>
      </c>
      <c r="P61" s="103" t="s">
        <v>354</v>
      </c>
      <c r="Q61" s="103" t="s">
        <v>354</v>
      </c>
      <c r="R61" s="107">
        <f t="shared" si="8"/>
        <v>0.35</v>
      </c>
      <c r="S61" s="450"/>
      <c r="T61" s="379"/>
      <c r="U61" s="391"/>
      <c r="V61" s="424"/>
    </row>
    <row r="62" spans="1:22" ht="45">
      <c r="A62" s="385"/>
      <c r="B62" s="391"/>
      <c r="C62" s="123" t="str">
        <f>'5- Identificación de Riesgos'!D62</f>
        <v>3. Debilidades en los controles de los procedimientos de reporte de incidentes y accidentes de trabajo y de Investigación de incidentes y accidentes de trabajo</v>
      </c>
      <c r="D62" s="112"/>
      <c r="E62" s="112"/>
      <c r="F62" s="103" t="s">
        <v>354</v>
      </c>
      <c r="G62" s="103" t="s">
        <v>354</v>
      </c>
      <c r="H62" s="103" t="s">
        <v>354</v>
      </c>
      <c r="I62" s="103" t="s">
        <v>354</v>
      </c>
      <c r="J62" s="107">
        <f t="shared" si="3"/>
        <v>1</v>
      </c>
      <c r="K62" s="450"/>
      <c r="L62" s="103">
        <f>'5- Identificación de Riesgos'!I62</f>
        <v>0</v>
      </c>
      <c r="M62" s="111"/>
      <c r="N62" s="105"/>
      <c r="O62" s="105"/>
      <c r="P62" s="105"/>
      <c r="Q62" s="105"/>
      <c r="R62" s="107">
        <f t="shared" si="8"/>
        <v>0</v>
      </c>
      <c r="S62" s="450"/>
      <c r="T62" s="379"/>
      <c r="U62" s="391"/>
      <c r="V62" s="424"/>
    </row>
    <row r="63" spans="1:22">
      <c r="A63" s="385"/>
      <c r="B63" s="391"/>
      <c r="C63" s="123">
        <f>'5- Identificación de Riesgos'!D63</f>
        <v>0</v>
      </c>
      <c r="D63" s="112"/>
      <c r="E63" s="112"/>
      <c r="F63" s="103"/>
      <c r="G63" s="103"/>
      <c r="H63" s="103"/>
      <c r="I63" s="103"/>
      <c r="J63" s="107">
        <f t="shared" si="3"/>
        <v>0</v>
      </c>
      <c r="K63" s="450"/>
      <c r="L63" s="103">
        <f>'5- Identificación de Riesgos'!I63</f>
        <v>0</v>
      </c>
      <c r="M63" s="112"/>
      <c r="N63" s="103"/>
      <c r="O63" s="103"/>
      <c r="P63" s="103"/>
      <c r="Q63" s="103"/>
      <c r="R63" s="107">
        <f t="shared" si="8"/>
        <v>0</v>
      </c>
      <c r="S63" s="450"/>
      <c r="T63" s="379"/>
      <c r="U63" s="391"/>
      <c r="V63" s="424"/>
    </row>
    <row r="64" spans="1:22">
      <c r="A64" s="385"/>
      <c r="B64" s="391"/>
      <c r="C64" s="123">
        <f>'5- Identificación de Riesgos'!D64</f>
        <v>0</v>
      </c>
      <c r="D64" s="112"/>
      <c r="E64" s="112"/>
      <c r="F64" s="103"/>
      <c r="G64" s="103"/>
      <c r="H64" s="103"/>
      <c r="I64" s="103"/>
      <c r="J64" s="107">
        <f t="shared" si="3"/>
        <v>0</v>
      </c>
      <c r="K64" s="450"/>
      <c r="L64" s="103">
        <f>'5- Identificación de Riesgos'!I64</f>
        <v>0</v>
      </c>
      <c r="M64" s="112"/>
      <c r="N64" s="103"/>
      <c r="O64" s="103"/>
      <c r="P64" s="103"/>
      <c r="Q64" s="103"/>
      <c r="R64" s="107">
        <f t="shared" si="8"/>
        <v>0</v>
      </c>
      <c r="S64" s="450"/>
      <c r="T64" s="379"/>
      <c r="U64" s="391"/>
      <c r="V64" s="424"/>
    </row>
    <row r="65" spans="1:22">
      <c r="A65" s="385"/>
      <c r="B65" s="391"/>
      <c r="C65" s="123">
        <f>'5- Identificación de Riesgos'!D65</f>
        <v>0</v>
      </c>
      <c r="D65" s="112"/>
      <c r="E65" s="112"/>
      <c r="F65" s="103"/>
      <c r="G65" s="103"/>
      <c r="H65" s="103"/>
      <c r="I65" s="103"/>
      <c r="J65" s="107">
        <f t="shared" si="3"/>
        <v>0</v>
      </c>
      <c r="K65" s="450"/>
      <c r="L65" s="103">
        <f>'5- Identificación de Riesgos'!I65</f>
        <v>0</v>
      </c>
      <c r="M65" s="112"/>
      <c r="N65" s="103"/>
      <c r="O65" s="103"/>
      <c r="P65" s="103"/>
      <c r="Q65" s="103"/>
      <c r="R65" s="107">
        <f t="shared" si="8"/>
        <v>0</v>
      </c>
      <c r="S65" s="450"/>
      <c r="T65" s="379"/>
      <c r="U65" s="391"/>
      <c r="V65" s="424"/>
    </row>
    <row r="66" spans="1:22">
      <c r="A66" s="385"/>
      <c r="B66" s="391"/>
      <c r="C66" s="123">
        <f>'5- Identificación de Riesgos'!D66</f>
        <v>0</v>
      </c>
      <c r="D66" s="112"/>
      <c r="E66" s="112"/>
      <c r="F66" s="103"/>
      <c r="G66" s="103"/>
      <c r="H66" s="103"/>
      <c r="I66" s="103"/>
      <c r="J66" s="107">
        <f t="shared" si="3"/>
        <v>0</v>
      </c>
      <c r="K66" s="450"/>
      <c r="L66" s="103">
        <f>'5- Identificación de Riesgos'!I66</f>
        <v>0</v>
      </c>
      <c r="M66" s="112"/>
      <c r="N66" s="103"/>
      <c r="O66" s="103"/>
      <c r="P66" s="103"/>
      <c r="Q66" s="103"/>
      <c r="R66" s="107">
        <f t="shared" si="8"/>
        <v>0</v>
      </c>
      <c r="S66" s="450"/>
      <c r="T66" s="379"/>
      <c r="U66" s="391"/>
      <c r="V66" s="424"/>
    </row>
    <row r="67" spans="1:22">
      <c r="A67" s="385"/>
      <c r="B67" s="391"/>
      <c r="C67" s="123">
        <f>'5- Identificación de Riesgos'!D67</f>
        <v>0</v>
      </c>
      <c r="D67" s="112"/>
      <c r="E67" s="112"/>
      <c r="F67" s="103"/>
      <c r="G67" s="103"/>
      <c r="H67" s="103"/>
      <c r="I67" s="103"/>
      <c r="J67" s="107">
        <f t="shared" si="3"/>
        <v>0</v>
      </c>
      <c r="K67" s="450"/>
      <c r="L67" s="103">
        <f>'5- Identificación de Riesgos'!I67</f>
        <v>0</v>
      </c>
      <c r="M67" s="112"/>
      <c r="N67" s="103"/>
      <c r="O67" s="103"/>
      <c r="P67" s="103"/>
      <c r="Q67" s="103"/>
      <c r="R67" s="107">
        <f t="shared" si="8"/>
        <v>0</v>
      </c>
      <c r="S67" s="450"/>
      <c r="T67" s="379"/>
      <c r="U67" s="391"/>
      <c r="V67" s="424"/>
    </row>
    <row r="68" spans="1:22">
      <c r="A68" s="385"/>
      <c r="B68" s="391"/>
      <c r="C68" s="123">
        <f>'5- Identificación de Riesgos'!D68</f>
        <v>0</v>
      </c>
      <c r="D68" s="112"/>
      <c r="E68" s="112"/>
      <c r="F68" s="103"/>
      <c r="G68" s="103"/>
      <c r="H68" s="103"/>
      <c r="I68" s="103"/>
      <c r="J68" s="107">
        <f t="shared" si="3"/>
        <v>0</v>
      </c>
      <c r="K68" s="450"/>
      <c r="L68" s="103">
        <f>'5- Identificación de Riesgos'!I68</f>
        <v>0</v>
      </c>
      <c r="M68" s="112"/>
      <c r="N68" s="103"/>
      <c r="O68" s="103"/>
      <c r="P68" s="103"/>
      <c r="Q68" s="103"/>
      <c r="R68" s="107">
        <f t="shared" si="8"/>
        <v>0</v>
      </c>
      <c r="S68" s="450"/>
      <c r="T68" s="379"/>
      <c r="U68" s="391"/>
      <c r="V68" s="424"/>
    </row>
    <row r="69" spans="1:22" ht="15.75" thickBot="1">
      <c r="A69" s="386"/>
      <c r="B69" s="392"/>
      <c r="C69" s="124">
        <f>'5- Identificación de Riesgos'!D69</f>
        <v>0</v>
      </c>
      <c r="D69" s="129"/>
      <c r="E69" s="129"/>
      <c r="F69" s="104"/>
      <c r="G69" s="104"/>
      <c r="H69" s="104"/>
      <c r="I69" s="104"/>
      <c r="J69" s="108">
        <f t="shared" si="3"/>
        <v>0</v>
      </c>
      <c r="K69" s="451"/>
      <c r="L69" s="104">
        <f>'5- Identificación de Riesgos'!I69</f>
        <v>0</v>
      </c>
      <c r="M69" s="129"/>
      <c r="N69" s="104"/>
      <c r="O69" s="104"/>
      <c r="P69" s="104"/>
      <c r="Q69" s="104"/>
      <c r="R69" s="108">
        <f t="shared" si="8"/>
        <v>0</v>
      </c>
      <c r="S69" s="451"/>
      <c r="T69" s="380"/>
      <c r="U69" s="392"/>
      <c r="V69" s="425"/>
    </row>
  </sheetData>
  <mergeCells count="60">
    <mergeCell ref="S10:S19"/>
    <mergeCell ref="T10:T19"/>
    <mergeCell ref="U10:U19"/>
    <mergeCell ref="A1:C2"/>
    <mergeCell ref="A4:C4"/>
    <mergeCell ref="A5:C5"/>
    <mergeCell ref="E1:V3"/>
    <mergeCell ref="D4:V4"/>
    <mergeCell ref="D5:V5"/>
    <mergeCell ref="V10:V19"/>
    <mergeCell ref="K10:K19"/>
    <mergeCell ref="A7:C7"/>
    <mergeCell ref="A6:C6"/>
    <mergeCell ref="T7:V7"/>
    <mergeCell ref="D7:R7"/>
    <mergeCell ref="A8:A9"/>
    <mergeCell ref="B8:B9"/>
    <mergeCell ref="C8:C9"/>
    <mergeCell ref="D8:D9"/>
    <mergeCell ref="E8:E9"/>
    <mergeCell ref="F8:K8"/>
    <mergeCell ref="L8:S8"/>
    <mergeCell ref="D6:V6"/>
    <mergeCell ref="A10:A19"/>
    <mergeCell ref="B10:B19"/>
    <mergeCell ref="A20:A29"/>
    <mergeCell ref="T30:T39"/>
    <mergeCell ref="U30:U39"/>
    <mergeCell ref="V30:V39"/>
    <mergeCell ref="A30:A39"/>
    <mergeCell ref="B30:B39"/>
    <mergeCell ref="K30:K39"/>
    <mergeCell ref="S30:S39"/>
    <mergeCell ref="B20:B29"/>
    <mergeCell ref="K20:K29"/>
    <mergeCell ref="V20:V29"/>
    <mergeCell ref="T20:T29"/>
    <mergeCell ref="U20:U29"/>
    <mergeCell ref="S20:S29"/>
    <mergeCell ref="T40:T49"/>
    <mergeCell ref="U40:U49"/>
    <mergeCell ref="V40:V49"/>
    <mergeCell ref="A40:A49"/>
    <mergeCell ref="B40:B49"/>
    <mergeCell ref="K40:K49"/>
    <mergeCell ref="S40:S49"/>
    <mergeCell ref="A50:A59"/>
    <mergeCell ref="T60:T69"/>
    <mergeCell ref="U60:U69"/>
    <mergeCell ref="V60:V69"/>
    <mergeCell ref="B60:B69"/>
    <mergeCell ref="A60:A69"/>
    <mergeCell ref="K60:K69"/>
    <mergeCell ref="S60:S69"/>
    <mergeCell ref="T50:T59"/>
    <mergeCell ref="U50:U59"/>
    <mergeCell ref="V50:V59"/>
    <mergeCell ref="B50:B59"/>
    <mergeCell ref="K50:K59"/>
    <mergeCell ref="S50:S59"/>
  </mergeCells>
  <conditionalFormatting sqref="T10 T20">
    <cfRule type="containsText" dxfId="731" priority="469" operator="containsText" text="Muy Baja">
      <formula>NOT(ISERROR(SEARCH("Muy Baja",T10)))</formula>
    </cfRule>
    <cfRule type="containsText" dxfId="730" priority="470" operator="containsText" text="Baja">
      <formula>NOT(ISERROR(SEARCH("Baja",T10)))</formula>
    </cfRule>
    <cfRule type="containsText" dxfId="729" priority="471" operator="containsText" text="Muy Alta">
      <formula>NOT(ISERROR(SEARCH("Muy Alta",T10)))</formula>
    </cfRule>
    <cfRule type="containsText" dxfId="728" priority="473" operator="containsText" text="Alta">
      <formula>NOT(ISERROR(SEARCH("Alta",T10)))</formula>
    </cfRule>
    <cfRule type="containsText" dxfId="727" priority="474" operator="containsText" text="Media">
      <formula>NOT(ISERROR(SEARCH("Media",T10)))</formula>
    </cfRule>
    <cfRule type="containsText" dxfId="726" priority="475" operator="containsText" text="Media">
      <formula>NOT(ISERROR(SEARCH("Media",T10)))</formula>
    </cfRule>
    <cfRule type="containsText" dxfId="725" priority="476" operator="containsText" text="Media">
      <formula>NOT(ISERROR(SEARCH("Media",T10)))</formula>
    </cfRule>
    <cfRule type="containsText" dxfId="724" priority="477" operator="containsText" text="Muy Baja">
      <formula>NOT(ISERROR(SEARCH("Muy Baja",T10)))</formula>
    </cfRule>
    <cfRule type="containsText" dxfId="723" priority="478" operator="containsText" text="Baja">
      <formula>NOT(ISERROR(SEARCH("Baja",T10)))</formula>
    </cfRule>
    <cfRule type="containsText" dxfId="722" priority="479" operator="containsText" text="Muy Baja">
      <formula>NOT(ISERROR(SEARCH("Muy Baja",T10)))</formula>
    </cfRule>
    <cfRule type="containsText" dxfId="721" priority="480" operator="containsText" text="Muy Baja">
      <formula>NOT(ISERROR(SEARCH("Muy Baja",T10)))</formula>
    </cfRule>
    <cfRule type="containsText" dxfId="720" priority="481" operator="containsText" text="Muy Baja">
      <formula>NOT(ISERROR(SEARCH("Muy Baja",T10)))</formula>
    </cfRule>
    <cfRule type="containsText" dxfId="719" priority="482" operator="containsText" text="Muy Baja'Tabla probabilidad'!">
      <formula>NOT(ISERROR(SEARCH("Muy Baja'Tabla probabilidad'!",T10)))</formula>
    </cfRule>
    <cfRule type="containsText" dxfId="718" priority="483" operator="containsText" text="Muy bajo">
      <formula>NOT(ISERROR(SEARCH("Muy bajo",T10)))</formula>
    </cfRule>
    <cfRule type="containsText" dxfId="717" priority="484" operator="containsText" text="Alta">
      <formula>NOT(ISERROR(SEARCH("Alta",T10)))</formula>
    </cfRule>
    <cfRule type="containsText" dxfId="716" priority="485" operator="containsText" text="Media">
      <formula>NOT(ISERROR(SEARCH("Media",T10)))</formula>
    </cfRule>
    <cfRule type="containsText" dxfId="715" priority="486" operator="containsText" text="Baja">
      <formula>NOT(ISERROR(SEARCH("Baja",T10)))</formula>
    </cfRule>
    <cfRule type="containsText" dxfId="714" priority="487" operator="containsText" text="Muy baja">
      <formula>NOT(ISERROR(SEARCH("Muy baja",T10)))</formula>
    </cfRule>
    <cfRule type="cellIs" dxfId="713" priority="490" operator="between">
      <formula>1</formula>
      <formula>2</formula>
    </cfRule>
    <cfRule type="cellIs" dxfId="712" priority="491" operator="between">
      <formula>0</formula>
      <formula>2</formula>
    </cfRule>
  </conditionalFormatting>
  <conditionalFormatting sqref="T30">
    <cfRule type="containsText" dxfId="711" priority="404" operator="containsText" text="Muy Baja">
      <formula>NOT(ISERROR(SEARCH("Muy Baja",T30)))</formula>
    </cfRule>
    <cfRule type="containsText" dxfId="710" priority="405" operator="containsText" text="Baja">
      <formula>NOT(ISERROR(SEARCH("Baja",T30)))</formula>
    </cfRule>
    <cfRule type="containsText" dxfId="709" priority="406" operator="containsText" text="Muy Alta">
      <formula>NOT(ISERROR(SEARCH("Muy Alta",T30)))</formula>
    </cfRule>
    <cfRule type="containsText" dxfId="708" priority="408" operator="containsText" text="Alta">
      <formula>NOT(ISERROR(SEARCH("Alta",T30)))</formula>
    </cfRule>
    <cfRule type="containsText" dxfId="707" priority="409" operator="containsText" text="Media">
      <formula>NOT(ISERROR(SEARCH("Media",T30)))</formula>
    </cfRule>
    <cfRule type="containsText" dxfId="706" priority="410" operator="containsText" text="Media">
      <formula>NOT(ISERROR(SEARCH("Media",T30)))</formula>
    </cfRule>
    <cfRule type="containsText" dxfId="705" priority="411" operator="containsText" text="Media">
      <formula>NOT(ISERROR(SEARCH("Media",T30)))</formula>
    </cfRule>
    <cfRule type="containsText" dxfId="704" priority="412" operator="containsText" text="Muy Baja">
      <formula>NOT(ISERROR(SEARCH("Muy Baja",T30)))</formula>
    </cfRule>
    <cfRule type="containsText" dxfId="703" priority="413" operator="containsText" text="Baja">
      <formula>NOT(ISERROR(SEARCH("Baja",T30)))</formula>
    </cfRule>
    <cfRule type="containsText" dxfId="702" priority="414" operator="containsText" text="Muy Baja">
      <formula>NOT(ISERROR(SEARCH("Muy Baja",T30)))</formula>
    </cfRule>
    <cfRule type="containsText" dxfId="701" priority="415" operator="containsText" text="Muy Baja">
      <formula>NOT(ISERROR(SEARCH("Muy Baja",T30)))</formula>
    </cfRule>
    <cfRule type="containsText" dxfId="700" priority="416" operator="containsText" text="Muy Baja">
      <formula>NOT(ISERROR(SEARCH("Muy Baja",T30)))</formula>
    </cfRule>
    <cfRule type="containsText" dxfId="699" priority="417" operator="containsText" text="Muy Baja'Tabla probabilidad'!">
      <formula>NOT(ISERROR(SEARCH("Muy Baja'Tabla probabilidad'!",T30)))</formula>
    </cfRule>
    <cfRule type="containsText" dxfId="698" priority="418" operator="containsText" text="Muy bajo">
      <formula>NOT(ISERROR(SEARCH("Muy bajo",T30)))</formula>
    </cfRule>
    <cfRule type="containsText" dxfId="697" priority="419" operator="containsText" text="Alta">
      <formula>NOT(ISERROR(SEARCH("Alta",T30)))</formula>
    </cfRule>
    <cfRule type="containsText" dxfId="696" priority="420" operator="containsText" text="Media">
      <formula>NOT(ISERROR(SEARCH("Media",T30)))</formula>
    </cfRule>
    <cfRule type="containsText" dxfId="695" priority="421" operator="containsText" text="Baja">
      <formula>NOT(ISERROR(SEARCH("Baja",T30)))</formula>
    </cfRule>
    <cfRule type="containsText" dxfId="694" priority="422" operator="containsText" text="Muy baja">
      <formula>NOT(ISERROR(SEARCH("Muy baja",T30)))</formula>
    </cfRule>
    <cfRule type="cellIs" dxfId="693" priority="425" operator="between">
      <formula>1</formula>
      <formula>2</formula>
    </cfRule>
    <cfRule type="cellIs" dxfId="692" priority="426" operator="between">
      <formula>0</formula>
      <formula>2</formula>
    </cfRule>
  </conditionalFormatting>
  <conditionalFormatting sqref="T40">
    <cfRule type="containsText" dxfId="691" priority="371" operator="containsText" text="Muy Baja">
      <formula>NOT(ISERROR(SEARCH("Muy Baja",T40)))</formula>
    </cfRule>
    <cfRule type="containsText" dxfId="690" priority="372" operator="containsText" text="Baja">
      <formula>NOT(ISERROR(SEARCH("Baja",T40)))</formula>
    </cfRule>
    <cfRule type="containsText" dxfId="689" priority="373" operator="containsText" text="Muy Alta">
      <formula>NOT(ISERROR(SEARCH("Muy Alta",T40)))</formula>
    </cfRule>
    <cfRule type="containsText" dxfId="688" priority="375" operator="containsText" text="Alta">
      <formula>NOT(ISERROR(SEARCH("Alta",T40)))</formula>
    </cfRule>
    <cfRule type="containsText" dxfId="687" priority="376" operator="containsText" text="Media">
      <formula>NOT(ISERROR(SEARCH("Media",T40)))</formula>
    </cfRule>
    <cfRule type="containsText" dxfId="686" priority="377" operator="containsText" text="Media">
      <formula>NOT(ISERROR(SEARCH("Media",T40)))</formula>
    </cfRule>
    <cfRule type="containsText" dxfId="685" priority="378" operator="containsText" text="Media">
      <formula>NOT(ISERROR(SEARCH("Media",T40)))</formula>
    </cfRule>
    <cfRule type="containsText" dxfId="684" priority="379" operator="containsText" text="Muy Baja">
      <formula>NOT(ISERROR(SEARCH("Muy Baja",T40)))</formula>
    </cfRule>
    <cfRule type="containsText" dxfId="683" priority="380" operator="containsText" text="Baja">
      <formula>NOT(ISERROR(SEARCH("Baja",T40)))</formula>
    </cfRule>
    <cfRule type="containsText" dxfId="682" priority="381" operator="containsText" text="Muy Baja">
      <formula>NOT(ISERROR(SEARCH("Muy Baja",T40)))</formula>
    </cfRule>
    <cfRule type="containsText" dxfId="681" priority="382" operator="containsText" text="Muy Baja">
      <formula>NOT(ISERROR(SEARCH("Muy Baja",T40)))</formula>
    </cfRule>
    <cfRule type="containsText" dxfId="680" priority="383" operator="containsText" text="Muy Baja">
      <formula>NOT(ISERROR(SEARCH("Muy Baja",T40)))</formula>
    </cfRule>
    <cfRule type="containsText" dxfId="679" priority="384" operator="containsText" text="Muy Baja'Tabla probabilidad'!">
      <formula>NOT(ISERROR(SEARCH("Muy Baja'Tabla probabilidad'!",T40)))</formula>
    </cfRule>
    <cfRule type="containsText" dxfId="678" priority="385" operator="containsText" text="Muy bajo">
      <formula>NOT(ISERROR(SEARCH("Muy bajo",T40)))</formula>
    </cfRule>
    <cfRule type="containsText" dxfId="677" priority="386" operator="containsText" text="Alta">
      <formula>NOT(ISERROR(SEARCH("Alta",T40)))</formula>
    </cfRule>
    <cfRule type="containsText" dxfId="676" priority="387" operator="containsText" text="Media">
      <formula>NOT(ISERROR(SEARCH("Media",T40)))</formula>
    </cfRule>
    <cfRule type="containsText" dxfId="675" priority="388" operator="containsText" text="Baja">
      <formula>NOT(ISERROR(SEARCH("Baja",T40)))</formula>
    </cfRule>
    <cfRule type="containsText" dxfId="674" priority="389" operator="containsText" text="Muy baja">
      <formula>NOT(ISERROR(SEARCH("Muy baja",T40)))</formula>
    </cfRule>
    <cfRule type="cellIs" dxfId="673" priority="392" operator="between">
      <formula>1</formula>
      <formula>2</formula>
    </cfRule>
    <cfRule type="cellIs" dxfId="672" priority="393" operator="between">
      <formula>0</formula>
      <formula>2</formula>
    </cfRule>
  </conditionalFormatting>
  <conditionalFormatting sqref="T50">
    <cfRule type="containsText" dxfId="671" priority="272" operator="containsText" text="Muy Baja">
      <formula>NOT(ISERROR(SEARCH("Muy Baja",T50)))</formula>
    </cfRule>
    <cfRule type="containsText" dxfId="670" priority="273" operator="containsText" text="Baja">
      <formula>NOT(ISERROR(SEARCH("Baja",T50)))</formula>
    </cfRule>
    <cfRule type="containsText" dxfId="669" priority="274" operator="containsText" text="Muy Alta">
      <formula>NOT(ISERROR(SEARCH("Muy Alta",T50)))</formula>
    </cfRule>
    <cfRule type="containsText" dxfId="668" priority="276" operator="containsText" text="Alta">
      <formula>NOT(ISERROR(SEARCH("Alta",T50)))</formula>
    </cfRule>
    <cfRule type="containsText" dxfId="667" priority="277" operator="containsText" text="Media">
      <formula>NOT(ISERROR(SEARCH("Media",T50)))</formula>
    </cfRule>
    <cfRule type="containsText" dxfId="666" priority="278" operator="containsText" text="Media">
      <formula>NOT(ISERROR(SEARCH("Media",T50)))</formula>
    </cfRule>
    <cfRule type="containsText" dxfId="665" priority="279" operator="containsText" text="Media">
      <formula>NOT(ISERROR(SEARCH("Media",T50)))</formula>
    </cfRule>
    <cfRule type="containsText" dxfId="664" priority="280" operator="containsText" text="Muy Baja">
      <formula>NOT(ISERROR(SEARCH("Muy Baja",T50)))</formula>
    </cfRule>
    <cfRule type="containsText" dxfId="663" priority="281" operator="containsText" text="Baja">
      <formula>NOT(ISERROR(SEARCH("Baja",T50)))</formula>
    </cfRule>
    <cfRule type="containsText" dxfId="662" priority="282" operator="containsText" text="Muy Baja">
      <formula>NOT(ISERROR(SEARCH("Muy Baja",T50)))</formula>
    </cfRule>
    <cfRule type="containsText" dxfId="661" priority="283" operator="containsText" text="Muy Baja">
      <formula>NOT(ISERROR(SEARCH("Muy Baja",T50)))</formula>
    </cfRule>
    <cfRule type="containsText" dxfId="660" priority="284" operator="containsText" text="Muy Baja">
      <formula>NOT(ISERROR(SEARCH("Muy Baja",T50)))</formula>
    </cfRule>
    <cfRule type="containsText" dxfId="659" priority="285" operator="containsText" text="Muy Baja'Tabla probabilidad'!">
      <formula>NOT(ISERROR(SEARCH("Muy Baja'Tabla probabilidad'!",T50)))</formula>
    </cfRule>
    <cfRule type="containsText" dxfId="658" priority="286" operator="containsText" text="Muy bajo">
      <formula>NOT(ISERROR(SEARCH("Muy bajo",T50)))</formula>
    </cfRule>
    <cfRule type="containsText" dxfId="657" priority="287" operator="containsText" text="Alta">
      <formula>NOT(ISERROR(SEARCH("Alta",T50)))</formula>
    </cfRule>
    <cfRule type="containsText" dxfId="656" priority="288" operator="containsText" text="Media">
      <formula>NOT(ISERROR(SEARCH("Media",T50)))</formula>
    </cfRule>
    <cfRule type="containsText" dxfId="655" priority="289" operator="containsText" text="Baja">
      <formula>NOT(ISERROR(SEARCH("Baja",T50)))</formula>
    </cfRule>
    <cfRule type="containsText" dxfId="654" priority="290" operator="containsText" text="Muy baja">
      <formula>NOT(ISERROR(SEARCH("Muy baja",T50)))</formula>
    </cfRule>
    <cfRule type="cellIs" dxfId="653" priority="293" operator="between">
      <formula>1</formula>
      <formula>2</formula>
    </cfRule>
    <cfRule type="cellIs" dxfId="652" priority="294" operator="between">
      <formula>0</formula>
      <formula>2</formula>
    </cfRule>
  </conditionalFormatting>
  <conditionalFormatting sqref="T60">
    <cfRule type="containsText" dxfId="651" priority="107" operator="containsText" text="Muy Baja">
      <formula>NOT(ISERROR(SEARCH("Muy Baja",T60)))</formula>
    </cfRule>
    <cfRule type="containsText" dxfId="650" priority="108" operator="containsText" text="Baja">
      <formula>NOT(ISERROR(SEARCH("Baja",T60)))</formula>
    </cfRule>
    <cfRule type="containsText" dxfId="649" priority="109" operator="containsText" text="Muy Alta">
      <formula>NOT(ISERROR(SEARCH("Muy Alta",T60)))</formula>
    </cfRule>
    <cfRule type="containsText" dxfId="648" priority="111" operator="containsText" text="Alta">
      <formula>NOT(ISERROR(SEARCH("Alta",T60)))</formula>
    </cfRule>
    <cfRule type="containsText" dxfId="647" priority="112" operator="containsText" text="Media">
      <formula>NOT(ISERROR(SEARCH("Media",T60)))</formula>
    </cfRule>
    <cfRule type="containsText" dxfId="646" priority="113" operator="containsText" text="Media">
      <formula>NOT(ISERROR(SEARCH("Media",T60)))</formula>
    </cfRule>
    <cfRule type="containsText" dxfId="645" priority="114" operator="containsText" text="Media">
      <formula>NOT(ISERROR(SEARCH("Media",T60)))</formula>
    </cfRule>
    <cfRule type="containsText" dxfId="644" priority="115" operator="containsText" text="Muy Baja">
      <formula>NOT(ISERROR(SEARCH("Muy Baja",T60)))</formula>
    </cfRule>
    <cfRule type="containsText" dxfId="643" priority="116" operator="containsText" text="Baja">
      <formula>NOT(ISERROR(SEARCH("Baja",T60)))</formula>
    </cfRule>
    <cfRule type="containsText" dxfId="642" priority="117" operator="containsText" text="Muy Baja">
      <formula>NOT(ISERROR(SEARCH("Muy Baja",T60)))</formula>
    </cfRule>
    <cfRule type="containsText" dxfId="641" priority="118" operator="containsText" text="Muy Baja">
      <formula>NOT(ISERROR(SEARCH("Muy Baja",T60)))</formula>
    </cfRule>
    <cfRule type="containsText" dxfId="640" priority="119" operator="containsText" text="Muy Baja">
      <formula>NOT(ISERROR(SEARCH("Muy Baja",T60)))</formula>
    </cfRule>
    <cfRule type="containsText" dxfId="639" priority="120" operator="containsText" text="Muy Baja'Tabla probabilidad'!">
      <formula>NOT(ISERROR(SEARCH("Muy Baja'Tabla probabilidad'!",T60)))</formula>
    </cfRule>
    <cfRule type="containsText" dxfId="638" priority="121" operator="containsText" text="Muy bajo">
      <formula>NOT(ISERROR(SEARCH("Muy bajo",T60)))</formula>
    </cfRule>
    <cfRule type="containsText" dxfId="637" priority="122" operator="containsText" text="Alta">
      <formula>NOT(ISERROR(SEARCH("Alta",T60)))</formula>
    </cfRule>
    <cfRule type="containsText" dxfId="636" priority="123" operator="containsText" text="Media">
      <formula>NOT(ISERROR(SEARCH("Media",T60)))</formula>
    </cfRule>
    <cfRule type="containsText" dxfId="635" priority="124" operator="containsText" text="Baja">
      <formula>NOT(ISERROR(SEARCH("Baja",T60)))</formula>
    </cfRule>
    <cfRule type="containsText" dxfId="634" priority="125" operator="containsText" text="Muy baja">
      <formula>NOT(ISERROR(SEARCH("Muy baja",T60)))</formula>
    </cfRule>
    <cfRule type="cellIs" dxfId="633" priority="128" operator="between">
      <formula>1</formula>
      <formula>2</formula>
    </cfRule>
    <cfRule type="cellIs" dxfId="632" priority="129" operator="between">
      <formula>0</formula>
      <formula>2</formula>
    </cfRule>
  </conditionalFormatting>
  <conditionalFormatting sqref="U10 U20">
    <cfRule type="containsText" dxfId="631" priority="463" operator="containsText" text="Catastrófico">
      <formula>NOT(ISERROR(SEARCH("Catastrófico",U10)))</formula>
    </cfRule>
    <cfRule type="containsText" dxfId="630" priority="464" operator="containsText" text="Mayor">
      <formula>NOT(ISERROR(SEARCH("Mayor",U10)))</formula>
    </cfRule>
    <cfRule type="containsText" dxfId="629" priority="465" operator="containsText" text="Alta">
      <formula>NOT(ISERROR(SEARCH("Alta",U10)))</formula>
    </cfRule>
    <cfRule type="containsText" dxfId="628" priority="466" operator="containsText" text="Moderado">
      <formula>NOT(ISERROR(SEARCH("Moderado",U10)))</formula>
    </cfRule>
    <cfRule type="containsText" dxfId="627" priority="467" operator="containsText" text="Menor">
      <formula>NOT(ISERROR(SEARCH("Menor",U10)))</formula>
    </cfRule>
    <cfRule type="containsText" dxfId="626" priority="468" operator="containsText" text="Leve">
      <formula>NOT(ISERROR(SEARCH("Leve",U10)))</formula>
    </cfRule>
  </conditionalFormatting>
  <conditionalFormatting sqref="U30">
    <cfRule type="containsText" dxfId="625" priority="398" operator="containsText" text="Catastrófico">
      <formula>NOT(ISERROR(SEARCH("Catastrófico",U30)))</formula>
    </cfRule>
    <cfRule type="containsText" dxfId="624" priority="399" operator="containsText" text="Mayor">
      <formula>NOT(ISERROR(SEARCH("Mayor",U30)))</formula>
    </cfRule>
    <cfRule type="containsText" dxfId="623" priority="400" operator="containsText" text="Alta">
      <formula>NOT(ISERROR(SEARCH("Alta",U30)))</formula>
    </cfRule>
    <cfRule type="containsText" dxfId="622" priority="401" operator="containsText" text="Moderado">
      <formula>NOT(ISERROR(SEARCH("Moderado",U30)))</formula>
    </cfRule>
    <cfRule type="containsText" dxfId="621" priority="402" operator="containsText" text="Menor">
      <formula>NOT(ISERROR(SEARCH("Menor",U30)))</formula>
    </cfRule>
    <cfRule type="containsText" dxfId="620" priority="403" operator="containsText" text="Leve">
      <formula>NOT(ISERROR(SEARCH("Leve",U30)))</formula>
    </cfRule>
  </conditionalFormatting>
  <conditionalFormatting sqref="U40">
    <cfRule type="containsText" dxfId="619" priority="365" operator="containsText" text="Catastrófico">
      <formula>NOT(ISERROR(SEARCH("Catastrófico",U40)))</formula>
    </cfRule>
    <cfRule type="containsText" dxfId="618" priority="366" operator="containsText" text="Mayor">
      <formula>NOT(ISERROR(SEARCH("Mayor",U40)))</formula>
    </cfRule>
    <cfRule type="containsText" dxfId="617" priority="367" operator="containsText" text="Alta">
      <formula>NOT(ISERROR(SEARCH("Alta",U40)))</formula>
    </cfRule>
    <cfRule type="containsText" dxfId="616" priority="368" operator="containsText" text="Moderado">
      <formula>NOT(ISERROR(SEARCH("Moderado",U40)))</formula>
    </cfRule>
    <cfRule type="containsText" dxfId="615" priority="369" operator="containsText" text="Menor">
      <formula>NOT(ISERROR(SEARCH("Menor",U40)))</formula>
    </cfRule>
    <cfRule type="containsText" dxfId="614" priority="370" operator="containsText" text="Leve">
      <formula>NOT(ISERROR(SEARCH("Leve",U40)))</formula>
    </cfRule>
  </conditionalFormatting>
  <conditionalFormatting sqref="U50">
    <cfRule type="containsText" dxfId="613" priority="266" operator="containsText" text="Catastrófico">
      <formula>NOT(ISERROR(SEARCH("Catastrófico",U50)))</formula>
    </cfRule>
    <cfRule type="containsText" dxfId="612" priority="267" operator="containsText" text="Mayor">
      <formula>NOT(ISERROR(SEARCH("Mayor",U50)))</formula>
    </cfRule>
    <cfRule type="containsText" dxfId="611" priority="268" operator="containsText" text="Alta">
      <formula>NOT(ISERROR(SEARCH("Alta",U50)))</formula>
    </cfRule>
    <cfRule type="containsText" dxfId="610" priority="269" operator="containsText" text="Moderado">
      <formula>NOT(ISERROR(SEARCH("Moderado",U50)))</formula>
    </cfRule>
    <cfRule type="containsText" dxfId="609" priority="270" operator="containsText" text="Menor">
      <formula>NOT(ISERROR(SEARCH("Menor",U50)))</formula>
    </cfRule>
    <cfRule type="containsText" dxfId="608" priority="271" operator="containsText" text="Leve">
      <formula>NOT(ISERROR(SEARCH("Leve",U50)))</formula>
    </cfRule>
  </conditionalFormatting>
  <conditionalFormatting sqref="U60">
    <cfRule type="containsText" dxfId="607" priority="101" operator="containsText" text="Catastrófico">
      <formula>NOT(ISERROR(SEARCH("Catastrófico",U60)))</formula>
    </cfRule>
    <cfRule type="containsText" dxfId="606" priority="102" operator="containsText" text="Mayor">
      <formula>NOT(ISERROR(SEARCH("Mayor",U60)))</formula>
    </cfRule>
    <cfRule type="containsText" dxfId="605" priority="103" operator="containsText" text="Alta">
      <formula>NOT(ISERROR(SEARCH("Alta",U60)))</formula>
    </cfRule>
    <cfRule type="containsText" dxfId="604" priority="104" operator="containsText" text="Moderado">
      <formula>NOT(ISERROR(SEARCH("Moderado",U60)))</formula>
    </cfRule>
    <cfRule type="containsText" dxfId="603" priority="105" operator="containsText" text="Menor">
      <formula>NOT(ISERROR(SEARCH("Menor",U60)))</formula>
    </cfRule>
    <cfRule type="containsText" dxfId="602" priority="106" operator="containsText" text="Leve">
      <formula>NOT(ISERROR(SEARCH("Leve",U60)))</formula>
    </cfRule>
  </conditionalFormatting>
  <conditionalFormatting sqref="V10 V20">
    <cfRule type="containsText" dxfId="601" priority="427" operator="containsText" text="Extremo">
      <formula>NOT(ISERROR(SEARCH("Extremo",V10)))</formula>
    </cfRule>
    <cfRule type="containsText" dxfId="600" priority="428" operator="containsText" text="Alto">
      <formula>NOT(ISERROR(SEARCH("Alto",V10)))</formula>
    </cfRule>
    <cfRule type="containsText" dxfId="599" priority="429" operator="containsText" text="Bajo">
      <formula>NOT(ISERROR(SEARCH("Bajo",V10)))</formula>
    </cfRule>
    <cfRule type="containsText" dxfId="598" priority="430" operator="containsText" text="Moderado">
      <formula>NOT(ISERROR(SEARCH("Moderado",V10)))</formula>
    </cfRule>
  </conditionalFormatting>
  <conditionalFormatting sqref="V30">
    <cfRule type="containsText" dxfId="597" priority="394" operator="containsText" text="Extremo">
      <formula>NOT(ISERROR(SEARCH("Extremo",V30)))</formula>
    </cfRule>
    <cfRule type="containsText" dxfId="596" priority="395" operator="containsText" text="Alto">
      <formula>NOT(ISERROR(SEARCH("Alto",V30)))</formula>
    </cfRule>
    <cfRule type="containsText" dxfId="595" priority="396" operator="containsText" text="Bajo">
      <formula>NOT(ISERROR(SEARCH("Bajo",V30)))</formula>
    </cfRule>
    <cfRule type="containsText" dxfId="594" priority="397" operator="containsText" text="Moderado">
      <formula>NOT(ISERROR(SEARCH("Moderado",V30)))</formula>
    </cfRule>
  </conditionalFormatting>
  <conditionalFormatting sqref="V40">
    <cfRule type="containsText" dxfId="593" priority="361" operator="containsText" text="Extremo">
      <formula>NOT(ISERROR(SEARCH("Extremo",V40)))</formula>
    </cfRule>
    <cfRule type="containsText" dxfId="592" priority="362" operator="containsText" text="Alto">
      <formula>NOT(ISERROR(SEARCH("Alto",V40)))</formula>
    </cfRule>
    <cfRule type="containsText" dxfId="591" priority="363" operator="containsText" text="Bajo">
      <formula>NOT(ISERROR(SEARCH("Bajo",V40)))</formula>
    </cfRule>
    <cfRule type="containsText" dxfId="590" priority="364" operator="containsText" text="Moderado">
      <formula>NOT(ISERROR(SEARCH("Moderado",V40)))</formula>
    </cfRule>
  </conditionalFormatting>
  <conditionalFormatting sqref="V50">
    <cfRule type="containsText" dxfId="589" priority="262" operator="containsText" text="Extremo">
      <formula>NOT(ISERROR(SEARCH("Extremo",V50)))</formula>
    </cfRule>
    <cfRule type="containsText" dxfId="588" priority="263" operator="containsText" text="Alto">
      <formula>NOT(ISERROR(SEARCH("Alto",V50)))</formula>
    </cfRule>
    <cfRule type="containsText" dxfId="587" priority="264" operator="containsText" text="Bajo">
      <formula>NOT(ISERROR(SEARCH("Bajo",V50)))</formula>
    </cfRule>
    <cfRule type="containsText" dxfId="586" priority="265" operator="containsText" text="Moderado">
      <formula>NOT(ISERROR(SEARCH("Moderado",V50)))</formula>
    </cfRule>
  </conditionalFormatting>
  <conditionalFormatting sqref="V60">
    <cfRule type="containsText" dxfId="585" priority="97" operator="containsText" text="Extremo">
      <formula>NOT(ISERROR(SEARCH("Extremo",V60)))</formula>
    </cfRule>
    <cfRule type="containsText" dxfId="584" priority="98" operator="containsText" text="Alto">
      <formula>NOT(ISERROR(SEARCH("Alto",V60)))</formula>
    </cfRule>
    <cfRule type="containsText" dxfId="583" priority="99" operator="containsText" text="Bajo">
      <formula>NOT(ISERROR(SEARCH("Bajo",V60)))</formula>
    </cfRule>
    <cfRule type="containsText" dxfId="582" priority="100" operator="containsText" text="Moderado">
      <formula>NOT(ISERROR(SEARCH("Moderado",V60)))</formula>
    </cfRule>
  </conditionalFormatting>
  <dataValidations count="2">
    <dataValidation allowBlank="1" showInputMessage="1" showErrorMessage="1" prompt="Enunciar cuál es el control" sqref="E23 E25:E28 M10:M14 E33 E35:E38 E30:E31 E43 E45:E48 E40:E41 E53 E55:E58 E50:E51 E14:E21 M20:M22 M30:M32 M60:M62 M40:M42 M50:M52" xr:uid="{00000000-0002-0000-0500-000000000000}"/>
    <dataValidation type="list" allowBlank="1" showInputMessage="1" showErrorMessage="1" sqref="N10:Q69 F10:I69" xr:uid="{00000000-0002-0000-0500-000001000000}">
      <formula1>"SI,NO"</formula1>
    </dataValidation>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488" operator="containsText" id="{877E8953-578D-45F2-A4D3-A91A39387986}">
            <xm:f>NOT(ISERROR(SEARCH('8- Políticas de Administración '!$B$5,T10)))</xm:f>
            <xm:f>'8- Políticas de Administración '!$B$5</xm:f>
            <x14:dxf>
              <font>
                <color rgb="FF006100"/>
              </font>
              <fill>
                <patternFill>
                  <bgColor rgb="FFC6EFCE"/>
                </patternFill>
              </fill>
            </x14:dxf>
          </x14:cfRule>
          <x14:cfRule type="containsText" priority="489" operator="containsText" id="{5790250D-E3CC-4EBD-835F-F5F4C0703B76}">
            <xm:f>NOT(ISERROR(SEARCH('8- Políticas de Administración '!$B$5,T10)))</xm:f>
            <xm:f>'8- Políticas de Administración '!$B$5</xm:f>
            <x14:dxf>
              <font>
                <color rgb="FF9C0006"/>
              </font>
              <fill>
                <patternFill>
                  <bgColor rgb="FFFFC7CE"/>
                </patternFill>
              </fill>
            </x14:dxf>
          </x14:cfRule>
          <xm:sqref>T10 T20</xm:sqref>
        </x14:conditionalFormatting>
        <x14:conditionalFormatting xmlns:xm="http://schemas.microsoft.com/office/excel/2006/main">
          <x14:cfRule type="containsText" priority="423" operator="containsText" id="{1A93245F-2F6E-4286-B0B4-8AEBA7CD6C52}">
            <xm:f>NOT(ISERROR(SEARCH('8- Políticas de Administración '!$B$5,T30)))</xm:f>
            <xm:f>'8- Políticas de Administración '!$B$5</xm:f>
            <x14:dxf>
              <font>
                <color rgb="FF006100"/>
              </font>
              <fill>
                <patternFill>
                  <bgColor rgb="FFC6EFCE"/>
                </patternFill>
              </fill>
            </x14:dxf>
          </x14:cfRule>
          <x14:cfRule type="containsText" priority="424" operator="containsText" id="{4A5CB758-D53F-47C8-9384-058703BDD194}">
            <xm:f>NOT(ISERROR(SEARCH('8- Políticas de Administración '!$B$5,T30)))</xm:f>
            <xm:f>'8- Políticas de Administración '!$B$5</xm:f>
            <x14:dxf>
              <font>
                <color rgb="FF9C0006"/>
              </font>
              <fill>
                <patternFill>
                  <bgColor rgb="FFFFC7CE"/>
                </patternFill>
              </fill>
            </x14:dxf>
          </x14:cfRule>
          <xm:sqref>T30</xm:sqref>
        </x14:conditionalFormatting>
        <x14:conditionalFormatting xmlns:xm="http://schemas.microsoft.com/office/excel/2006/main">
          <x14:cfRule type="containsText" priority="390" operator="containsText" id="{CD96484A-18E8-4528-9A1F-77117FAD32CF}">
            <xm:f>NOT(ISERROR(SEARCH('8- Políticas de Administración '!$B$5,T40)))</xm:f>
            <xm:f>'8- Políticas de Administración '!$B$5</xm:f>
            <x14:dxf>
              <font>
                <color rgb="FF006100"/>
              </font>
              <fill>
                <patternFill>
                  <bgColor rgb="FFC6EFCE"/>
                </patternFill>
              </fill>
            </x14:dxf>
          </x14:cfRule>
          <x14:cfRule type="containsText" priority="391" operator="containsText" id="{085CE6AC-134B-4193-BF0B-397A5239767F}">
            <xm:f>NOT(ISERROR(SEARCH('8- Políticas de Administración '!$B$5,T40)))</xm:f>
            <xm:f>'8- Políticas de Administración '!$B$5</xm:f>
            <x14:dxf>
              <font>
                <color rgb="FF9C0006"/>
              </font>
              <fill>
                <patternFill>
                  <bgColor rgb="FFFFC7CE"/>
                </patternFill>
              </fill>
            </x14:dxf>
          </x14:cfRule>
          <xm:sqref>T40</xm:sqref>
        </x14:conditionalFormatting>
        <x14:conditionalFormatting xmlns:xm="http://schemas.microsoft.com/office/excel/2006/main">
          <x14:cfRule type="containsText" priority="291" operator="containsText" id="{42C1053D-ECDB-4A13-934C-8C818C5E44DD}">
            <xm:f>NOT(ISERROR(SEARCH('8- Políticas de Administración '!$B$5,T50)))</xm:f>
            <xm:f>'8- Políticas de Administración '!$B$5</xm:f>
            <x14:dxf>
              <font>
                <color rgb="FF006100"/>
              </font>
              <fill>
                <patternFill>
                  <bgColor rgb="FFC6EFCE"/>
                </patternFill>
              </fill>
            </x14:dxf>
          </x14:cfRule>
          <x14:cfRule type="containsText" priority="292" operator="containsText" id="{B9FF1D33-4CBF-4F69-91AA-D362998F3C38}">
            <xm:f>NOT(ISERROR(SEARCH('8- Políticas de Administración '!$B$5,T50)))</xm:f>
            <xm:f>'8- Políticas de Administración '!$B$5</xm:f>
            <x14:dxf>
              <font>
                <color rgb="FF9C0006"/>
              </font>
              <fill>
                <patternFill>
                  <bgColor rgb="FFFFC7CE"/>
                </patternFill>
              </fill>
            </x14:dxf>
          </x14:cfRule>
          <xm:sqref>T50</xm:sqref>
        </x14:conditionalFormatting>
        <x14:conditionalFormatting xmlns:xm="http://schemas.microsoft.com/office/excel/2006/main">
          <x14:cfRule type="containsText" priority="126" operator="containsText" id="{F9D14A0D-2C98-4763-B51A-88EB6514CCDC}">
            <xm:f>NOT(ISERROR(SEARCH('8- Políticas de Administración '!$B$5,T60)))</xm:f>
            <xm:f>'8- Políticas de Administración '!$B$5</xm:f>
            <x14:dxf>
              <font>
                <color rgb="FF006100"/>
              </font>
              <fill>
                <patternFill>
                  <bgColor rgb="FFC6EFCE"/>
                </patternFill>
              </fill>
            </x14:dxf>
          </x14:cfRule>
          <x14:cfRule type="containsText" priority="127" operator="containsText" id="{F8C0FC20-28B8-474F-AEA8-257058152ED3}">
            <xm:f>NOT(ISERROR(SEARCH('8- Políticas de Administración '!$B$5,T60)))</xm:f>
            <xm:f>'8- Políticas de Administración '!$B$5</xm:f>
            <x14:dxf>
              <font>
                <color rgb="FF9C0006"/>
              </font>
              <fill>
                <patternFill>
                  <bgColor rgb="FFFFC7CE"/>
                </patternFill>
              </fill>
            </x14:dxf>
          </x14:cfRule>
          <xm:sqref>T60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pageSetUpPr fitToPage="1"/>
  </sheetPr>
  <dimension ref="A1:JI69"/>
  <sheetViews>
    <sheetView showGridLines="0" topLeftCell="A10" zoomScale="90" zoomScaleNormal="90" zoomScalePageLayoutView="70" workbookViewId="0">
      <selection activeCell="E70" sqref="E70"/>
    </sheetView>
  </sheetViews>
  <sheetFormatPr defaultColWidth="11.42578125" defaultRowHeight="15"/>
  <cols>
    <col min="1" max="1" width="5.42578125" customWidth="1"/>
    <col min="2" max="2" width="41.85546875" customWidth="1"/>
    <col min="3" max="3" width="48.5703125" customWidth="1"/>
    <col min="4" max="4" width="25.28515625" hidden="1" customWidth="1"/>
    <col min="5" max="5" width="43" hidden="1" customWidth="1"/>
    <col min="6" max="6" width="20.28515625" customWidth="1"/>
    <col min="7" max="7" width="18.5703125" customWidth="1"/>
    <col min="8" max="8" width="22.7109375" customWidth="1"/>
    <col min="9" max="9" width="2.7109375" style="1" customWidth="1"/>
    <col min="10" max="10" width="18.28515625" customWidth="1"/>
    <col min="11" max="11" width="16.7109375" customWidth="1"/>
    <col min="12" max="12" width="21.5703125" style="32" hidden="1" customWidth="1"/>
    <col min="13" max="13" width="16.7109375" customWidth="1"/>
    <col min="14" max="14" width="17.42578125" customWidth="1"/>
    <col min="15" max="15" width="14.42578125" style="9" customWidth="1"/>
    <col min="16" max="16" width="17.42578125" style="9" customWidth="1"/>
    <col min="17" max="17" width="18.7109375" style="9" customWidth="1"/>
    <col min="18" max="269" width="11.42578125" style="9"/>
    <col min="270" max="16384" width="11.42578125" style="14"/>
  </cols>
  <sheetData>
    <row r="1" spans="1:269" s="11" customFormat="1" ht="27.75" customHeight="1">
      <c r="A1" s="258"/>
      <c r="B1" s="259"/>
      <c r="C1" s="483"/>
      <c r="D1" s="483"/>
      <c r="E1" s="483"/>
      <c r="F1" s="483"/>
      <c r="G1" s="483"/>
      <c r="H1" s="483"/>
      <c r="I1" s="483"/>
      <c r="J1" s="483"/>
      <c r="K1" s="483"/>
      <c r="L1" s="483"/>
      <c r="M1" s="483"/>
      <c r="N1" s="483"/>
      <c r="O1" s="483"/>
      <c r="P1" s="483"/>
      <c r="Q1" s="484"/>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row>
    <row r="2" spans="1:269" s="11" customFormat="1" ht="27" customHeight="1">
      <c r="A2" s="260"/>
      <c r="B2" s="261"/>
      <c r="C2" s="485"/>
      <c r="D2" s="485"/>
      <c r="E2" s="485"/>
      <c r="F2" s="485"/>
      <c r="G2" s="485"/>
      <c r="H2" s="485"/>
      <c r="I2" s="485"/>
      <c r="J2" s="485"/>
      <c r="K2" s="485"/>
      <c r="L2" s="485"/>
      <c r="M2" s="485"/>
      <c r="N2" s="485"/>
      <c r="O2" s="485"/>
      <c r="P2" s="485"/>
      <c r="Q2" s="486"/>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row>
    <row r="3" spans="1:269" s="11" customFormat="1" ht="27" customHeight="1">
      <c r="A3" s="262"/>
      <c r="B3" s="263"/>
      <c r="C3" s="487"/>
      <c r="D3" s="487"/>
      <c r="E3" s="487"/>
      <c r="F3" s="487"/>
      <c r="G3" s="487"/>
      <c r="H3" s="487"/>
      <c r="I3" s="487"/>
      <c r="J3" s="487"/>
      <c r="K3" s="487"/>
      <c r="L3" s="487"/>
      <c r="M3" s="487"/>
      <c r="N3" s="487"/>
      <c r="O3" s="487"/>
      <c r="P3" s="487"/>
      <c r="Q3" s="488"/>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row>
    <row r="4" spans="1:269" s="11" customFormat="1" ht="23.25" customHeight="1">
      <c r="A4" s="399" t="s">
        <v>266</v>
      </c>
      <c r="B4" s="399"/>
      <c r="C4" s="489" t="s">
        <v>5</v>
      </c>
      <c r="D4" s="489"/>
      <c r="E4" s="489"/>
      <c r="F4" s="489"/>
      <c r="G4" s="489"/>
      <c r="H4" s="489"/>
      <c r="I4" s="489"/>
      <c r="J4" s="489"/>
      <c r="K4" s="489"/>
      <c r="L4" s="489"/>
      <c r="M4" s="489"/>
      <c r="N4" s="489"/>
      <c r="O4" s="489"/>
      <c r="P4" s="489"/>
      <c r="Q4" s="489"/>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row>
    <row r="5" spans="1:269" s="11" customFormat="1" ht="56.25" customHeight="1">
      <c r="A5" s="399" t="s">
        <v>267</v>
      </c>
      <c r="B5" s="399"/>
      <c r="C5" s="489" t="s">
        <v>362</v>
      </c>
      <c r="D5" s="489"/>
      <c r="E5" s="489"/>
      <c r="F5" s="489"/>
      <c r="G5" s="489"/>
      <c r="H5" s="489"/>
      <c r="I5" s="489"/>
      <c r="J5" s="489"/>
      <c r="K5" s="489"/>
      <c r="L5" s="489"/>
      <c r="M5" s="489"/>
      <c r="N5" s="489"/>
      <c r="O5" s="489"/>
      <c r="P5" s="489"/>
      <c r="Q5" s="489"/>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row>
    <row r="6" spans="1:269" s="11" customFormat="1" ht="28.5" customHeight="1">
      <c r="A6" s="399" t="s">
        <v>269</v>
      </c>
      <c r="B6" s="399"/>
      <c r="C6" s="490" t="s">
        <v>363</v>
      </c>
      <c r="D6" s="490"/>
      <c r="E6" s="490"/>
      <c r="F6" s="490"/>
      <c r="G6" s="490"/>
      <c r="H6" s="490"/>
      <c r="I6" s="490"/>
      <c r="J6" s="490"/>
      <c r="K6" s="490"/>
      <c r="L6" s="490"/>
      <c r="M6" s="490"/>
      <c r="N6" s="490"/>
      <c r="O6" s="490"/>
      <c r="P6" s="490"/>
      <c r="Q6" s="49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row>
    <row r="7" spans="1:269" s="11" customFormat="1" ht="17.25" thickBot="1">
      <c r="A7" s="454" t="s">
        <v>364</v>
      </c>
      <c r="B7" s="454"/>
      <c r="C7" s="454"/>
      <c r="D7" s="454"/>
      <c r="E7" s="454"/>
      <c r="F7" s="454" t="s">
        <v>286</v>
      </c>
      <c r="G7" s="454"/>
      <c r="H7" s="454"/>
      <c r="I7" s="70"/>
      <c r="J7" s="417" t="s">
        <v>365</v>
      </c>
      <c r="K7" s="417"/>
      <c r="L7" s="417"/>
      <c r="M7" s="417"/>
      <c r="N7" s="418"/>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row>
    <row r="8" spans="1:269" s="11" customFormat="1" ht="45.75" customHeight="1" thickTop="1" thickBot="1">
      <c r="A8" s="456" t="s">
        <v>276</v>
      </c>
      <c r="B8" s="453" t="s">
        <v>339</v>
      </c>
      <c r="C8" s="491" t="s">
        <v>278</v>
      </c>
      <c r="D8" s="481" t="s">
        <v>288</v>
      </c>
      <c r="E8" s="453" t="s">
        <v>272</v>
      </c>
      <c r="F8" s="476" t="s">
        <v>366</v>
      </c>
      <c r="G8" s="476" t="s">
        <v>367</v>
      </c>
      <c r="H8" s="476" t="s">
        <v>368</v>
      </c>
      <c r="I8" s="479"/>
      <c r="J8" s="476" t="s">
        <v>369</v>
      </c>
      <c r="K8" s="476" t="s">
        <v>370</v>
      </c>
      <c r="L8" s="476" t="s">
        <v>371</v>
      </c>
      <c r="M8" s="476" t="s">
        <v>372</v>
      </c>
      <c r="N8" s="476" t="s">
        <v>373</v>
      </c>
      <c r="O8" s="476" t="s">
        <v>374</v>
      </c>
      <c r="P8" s="476" t="s">
        <v>375</v>
      </c>
      <c r="Q8" s="476" t="s">
        <v>376</v>
      </c>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row>
    <row r="9" spans="1:269" s="13" customFormat="1" ht="58.5" customHeight="1" thickTop="1" thickBot="1">
      <c r="A9" s="400"/>
      <c r="B9" s="457"/>
      <c r="C9" s="492"/>
      <c r="D9" s="482"/>
      <c r="E9" s="457"/>
      <c r="F9" s="477"/>
      <c r="G9" s="477"/>
      <c r="H9" s="477"/>
      <c r="I9" s="480"/>
      <c r="J9" s="477"/>
      <c r="K9" s="477"/>
      <c r="L9" s="477"/>
      <c r="M9" s="477"/>
      <c r="N9" s="477"/>
      <c r="O9" s="477"/>
      <c r="P9" s="477"/>
      <c r="Q9" s="477"/>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row>
    <row r="10" spans="1:269" ht="13.5" customHeight="1">
      <c r="A10" s="381">
        <f>'5- Identificación de Riesgos'!A10</f>
        <v>1</v>
      </c>
      <c r="B10" s="387" t="str">
        <f>'5- Identificación de Riesgos'!B10</f>
        <v xml:space="preserve">Incumplimiento de los requisitos legales del SG-SST </v>
      </c>
      <c r="C10" s="390" t="str">
        <f>'5- Identificación de Riesgos'!C10</f>
        <v>No implementar dentro de los tiempos legales el SSST o implementarlo en forma parcial</v>
      </c>
      <c r="D10" s="390" t="s">
        <v>299</v>
      </c>
      <c r="E10" s="132" t="e">
        <f>'5- Identificación de Riesgos'!#REF!</f>
        <v>#REF!</v>
      </c>
      <c r="F10" s="378" t="str">
        <f>'5- Identificación de Riesgos'!H10</f>
        <v>Media - 3</v>
      </c>
      <c r="G10" s="390" t="str">
        <f>'5- Identificación de Riesgos'!M10</f>
        <v>Moderado - 3</v>
      </c>
      <c r="H10" s="390" t="str">
        <f>'5- Identificación de Riesgos'!N10</f>
        <v>Moderado - 9</v>
      </c>
      <c r="I10" s="101"/>
      <c r="J10" s="475" t="str">
        <f>'6- Valoración Controles'!T10</f>
        <v>Media - 3</v>
      </c>
      <c r="K10" s="475" t="str">
        <f>'6- Valoración Controles'!U10</f>
        <v>Moderado - 3</v>
      </c>
      <c r="L10" s="474" t="e">
        <f>AVERAGE(#REF!)</f>
        <v>#REF!</v>
      </c>
      <c r="M10" s="387" t="str">
        <f>'6- Valoración Controles'!V10</f>
        <v>Moderado - 9</v>
      </c>
      <c r="N10" s="387" t="s">
        <v>377</v>
      </c>
      <c r="O10" s="133"/>
      <c r="P10" s="133"/>
      <c r="Q10" s="134"/>
    </row>
    <row r="11" spans="1:269" ht="13.5" customHeight="1">
      <c r="A11" s="382"/>
      <c r="B11" s="388"/>
      <c r="C11" s="391"/>
      <c r="D11" s="391"/>
      <c r="E11" s="135" t="str">
        <f>'5- Identificación de Riesgos'!D11</f>
        <v>2. Insuficientes recursos técnicos, humanos y financieros para la implementación del SG-SST</v>
      </c>
      <c r="F11" s="379"/>
      <c r="G11" s="468"/>
      <c r="H11" s="391"/>
      <c r="I11" s="71"/>
      <c r="J11" s="469"/>
      <c r="K11" s="469"/>
      <c r="L11" s="471"/>
      <c r="M11" s="388"/>
      <c r="N11" s="388"/>
      <c r="O11" s="136"/>
      <c r="P11" s="136">
        <v>5</v>
      </c>
      <c r="Q11" s="137"/>
    </row>
    <row r="12" spans="1:269" ht="13.5" customHeight="1">
      <c r="A12" s="382"/>
      <c r="B12" s="388"/>
      <c r="C12" s="391"/>
      <c r="D12" s="391"/>
      <c r="E12" s="135" t="e">
        <f>'5- Identificación de Riesgos'!#REF!</f>
        <v>#REF!</v>
      </c>
      <c r="F12" s="379"/>
      <c r="G12" s="468"/>
      <c r="H12" s="391"/>
      <c r="I12" s="71"/>
      <c r="J12" s="469"/>
      <c r="K12" s="469"/>
      <c r="L12" s="471"/>
      <c r="M12" s="388"/>
      <c r="N12" s="388"/>
      <c r="O12" s="136"/>
      <c r="P12" s="136"/>
      <c r="Q12" s="137"/>
    </row>
    <row r="13" spans="1:269" ht="13.5" customHeight="1">
      <c r="A13" s="382"/>
      <c r="B13" s="388"/>
      <c r="C13" s="391"/>
      <c r="D13" s="391"/>
      <c r="E13" s="135" t="str">
        <f>'5- Identificación de Riesgos'!D13</f>
        <v>4. Rotación de Coordinadores de SG-SST del Nivel Central, Seccionales y Coordinaciones Administrativas</v>
      </c>
      <c r="F13" s="379"/>
      <c r="G13" s="468"/>
      <c r="H13" s="391"/>
      <c r="I13" s="71"/>
      <c r="J13" s="469"/>
      <c r="K13" s="469"/>
      <c r="L13" s="471"/>
      <c r="M13" s="388"/>
      <c r="N13" s="388"/>
      <c r="O13" s="136"/>
      <c r="P13" s="136"/>
      <c r="Q13" s="137"/>
    </row>
    <row r="14" spans="1:269" ht="13.5" customHeight="1">
      <c r="A14" s="382"/>
      <c r="B14" s="388"/>
      <c r="C14" s="391"/>
      <c r="D14" s="391"/>
      <c r="E14" s="135">
        <f>'5- Identificación de Riesgos'!D14</f>
        <v>0</v>
      </c>
      <c r="F14" s="379"/>
      <c r="G14" s="468"/>
      <c r="H14" s="391"/>
      <c r="I14" s="71"/>
      <c r="J14" s="469"/>
      <c r="K14" s="469"/>
      <c r="L14" s="471"/>
      <c r="M14" s="388"/>
      <c r="N14" s="388"/>
      <c r="O14" s="136"/>
      <c r="P14" s="136"/>
      <c r="Q14" s="137"/>
    </row>
    <row r="15" spans="1:269" ht="13.5" customHeight="1">
      <c r="A15" s="382"/>
      <c r="B15" s="388"/>
      <c r="C15" s="391"/>
      <c r="D15" s="391"/>
      <c r="E15" s="135" t="e">
        <f>'5- Identificación de Riesgos'!#REF!</f>
        <v>#REF!</v>
      </c>
      <c r="F15" s="379"/>
      <c r="G15" s="468"/>
      <c r="H15" s="391"/>
      <c r="I15" s="71"/>
      <c r="J15" s="469"/>
      <c r="K15" s="469"/>
      <c r="L15" s="471"/>
      <c r="M15" s="388"/>
      <c r="N15" s="388"/>
      <c r="O15" s="136"/>
      <c r="P15" s="136"/>
      <c r="Q15" s="137"/>
    </row>
    <row r="16" spans="1:269" ht="13.5" customHeight="1">
      <c r="A16" s="382"/>
      <c r="B16" s="388"/>
      <c r="C16" s="391"/>
      <c r="D16" s="391"/>
      <c r="E16" s="135" t="str">
        <f>'5- Identificación de Riesgos'!D10</f>
        <v>1. Desconocimiento de los requisitos legales para la implementación del SG-SST</v>
      </c>
      <c r="F16" s="379"/>
      <c r="G16" s="468"/>
      <c r="H16" s="391"/>
      <c r="I16" s="71"/>
      <c r="J16" s="469"/>
      <c r="K16" s="469"/>
      <c r="L16" s="471"/>
      <c r="M16" s="388"/>
      <c r="N16" s="388"/>
      <c r="O16" s="136"/>
      <c r="P16" s="136"/>
      <c r="Q16" s="137"/>
    </row>
    <row r="17" spans="1:17" ht="13.5" customHeight="1">
      <c r="A17" s="382"/>
      <c r="B17" s="388"/>
      <c r="C17" s="391"/>
      <c r="D17" s="391"/>
      <c r="E17" s="135" t="str">
        <f>'5- Identificación de Riesgos'!D12</f>
        <v>3. Falta de competencias del personal contratado.</v>
      </c>
      <c r="F17" s="379"/>
      <c r="G17" s="468"/>
      <c r="H17" s="391"/>
      <c r="I17" s="71"/>
      <c r="J17" s="469"/>
      <c r="K17" s="469"/>
      <c r="L17" s="471"/>
      <c r="M17" s="388"/>
      <c r="N17" s="388"/>
      <c r="O17" s="136"/>
      <c r="P17" s="136"/>
      <c r="Q17" s="137"/>
    </row>
    <row r="18" spans="1:17" ht="13.5" customHeight="1">
      <c r="A18" s="382"/>
      <c r="B18" s="388"/>
      <c r="C18" s="391"/>
      <c r="D18" s="391"/>
      <c r="E18" s="135">
        <f>'5- Identificación de Riesgos'!D18</f>
        <v>0</v>
      </c>
      <c r="F18" s="379"/>
      <c r="G18" s="468"/>
      <c r="H18" s="391"/>
      <c r="I18" s="71"/>
      <c r="J18" s="469"/>
      <c r="K18" s="469"/>
      <c r="L18" s="471"/>
      <c r="M18" s="388"/>
      <c r="N18" s="388"/>
      <c r="O18" s="136"/>
      <c r="P18" s="136"/>
      <c r="Q18" s="137"/>
    </row>
    <row r="19" spans="1:17" ht="13.5" customHeight="1">
      <c r="A19" s="382"/>
      <c r="B19" s="409"/>
      <c r="C19" s="391"/>
      <c r="D19" s="391"/>
      <c r="E19" s="135">
        <f>'5- Identificación de Riesgos'!D19</f>
        <v>0</v>
      </c>
      <c r="F19" s="379"/>
      <c r="G19" s="468"/>
      <c r="H19" s="391"/>
      <c r="I19" s="72"/>
      <c r="J19" s="470"/>
      <c r="K19" s="470"/>
      <c r="L19" s="472"/>
      <c r="M19" s="409"/>
      <c r="N19" s="409"/>
      <c r="O19" s="136"/>
      <c r="P19" s="136"/>
      <c r="Q19" s="137"/>
    </row>
    <row r="20" spans="1:17" ht="13.5" customHeight="1">
      <c r="A20" s="478">
        <f>'5- Identificación de Riesgos'!A20</f>
        <v>2</v>
      </c>
      <c r="B20" s="388" t="str">
        <f>'5- Identificación de Riesgos'!B20</f>
        <v>Incumplimiento Plan Trabajo de SG-SST</v>
      </c>
      <c r="C20" s="409" t="str">
        <f>'5- Identificación de Riesgos'!C20</f>
        <v>Posibilidad de incumplimiento de las metas establecidas por omisión en la ejecución de actividades del plan anual de SST.</v>
      </c>
      <c r="D20" s="409" t="s">
        <v>299</v>
      </c>
      <c r="E20" s="135" t="str">
        <f>'5- Identificación de Riesgos'!D20</f>
        <v>1. Falta de recursos técnicos y financieros para la implementación del SG-SST.</v>
      </c>
      <c r="F20" s="437" t="str">
        <f>'5- Identificación de Riesgos'!H20</f>
        <v>Muy Baja - 1</v>
      </c>
      <c r="G20" s="409" t="str">
        <f>'5- Identificación de Riesgos'!M20</f>
        <v>Moderado - 3</v>
      </c>
      <c r="H20" s="409" t="str">
        <f>'5- Identificación de Riesgos'!N20</f>
        <v>Moderado - 3</v>
      </c>
      <c r="I20" s="71"/>
      <c r="J20" s="469" t="str">
        <f>'6- Valoración Controles'!T20</f>
        <v>Muy Baja - 1</v>
      </c>
      <c r="K20" s="469" t="str">
        <f>'6- Valoración Controles'!U20</f>
        <v>Moderado - 3</v>
      </c>
      <c r="L20" s="471" t="e">
        <f>AVERAGE(#REF!)</f>
        <v>#REF!</v>
      </c>
      <c r="M20" s="388" t="str">
        <f>'6- Valoración Controles'!V20</f>
        <v>Moderado - 3</v>
      </c>
      <c r="N20" s="388" t="s">
        <v>377</v>
      </c>
      <c r="O20" s="136"/>
      <c r="P20" s="136"/>
      <c r="Q20" s="137"/>
    </row>
    <row r="21" spans="1:17" ht="13.5" customHeight="1">
      <c r="A21" s="382"/>
      <c r="B21" s="388"/>
      <c r="C21" s="391"/>
      <c r="D21" s="391"/>
      <c r="E21" s="135" t="str">
        <f>'5- Identificación de Riesgos'!D21</f>
        <v>2. Falta de seguimiento y control a la ejecución del plan anual SST.</v>
      </c>
      <c r="F21" s="379"/>
      <c r="G21" s="468"/>
      <c r="H21" s="391"/>
      <c r="I21" s="71"/>
      <c r="J21" s="469"/>
      <c r="K21" s="469"/>
      <c r="L21" s="471"/>
      <c r="M21" s="388"/>
      <c r="N21" s="388"/>
      <c r="O21" s="136"/>
      <c r="P21" s="136"/>
      <c r="Q21" s="137"/>
    </row>
    <row r="22" spans="1:17" ht="13.5" customHeight="1">
      <c r="A22" s="382"/>
      <c r="B22" s="388"/>
      <c r="C22" s="391"/>
      <c r="D22" s="391"/>
      <c r="E22" s="135" t="str">
        <f>'5- Identificación de Riesgos'!D22</f>
        <v>3. Perfil inadecuado para el cargo o alta rotación de servidores judiciales con rol y responsabilidades del SG-SST.</v>
      </c>
      <c r="F22" s="379"/>
      <c r="G22" s="468"/>
      <c r="H22" s="391"/>
      <c r="I22" s="71"/>
      <c r="J22" s="469"/>
      <c r="K22" s="469"/>
      <c r="L22" s="471"/>
      <c r="M22" s="388"/>
      <c r="N22" s="388"/>
      <c r="O22" s="136"/>
      <c r="P22" s="136"/>
      <c r="Q22" s="137"/>
    </row>
    <row r="23" spans="1:17" ht="13.5" customHeight="1">
      <c r="A23" s="382"/>
      <c r="B23" s="388"/>
      <c r="C23" s="391"/>
      <c r="D23" s="391"/>
      <c r="E23" s="135" t="str">
        <f>'5- Identificación de Riesgos'!D23</f>
        <v>4. Baja participación e interés de los grupos del apoyo del SG-SST.</v>
      </c>
      <c r="F23" s="379"/>
      <c r="G23" s="468"/>
      <c r="H23" s="391"/>
      <c r="I23" s="71"/>
      <c r="J23" s="469"/>
      <c r="K23" s="469"/>
      <c r="L23" s="471"/>
      <c r="M23" s="388"/>
      <c r="N23" s="388"/>
      <c r="O23" s="136"/>
      <c r="P23" s="136"/>
      <c r="Q23" s="137"/>
    </row>
    <row r="24" spans="1:17" ht="13.5" customHeight="1">
      <c r="A24" s="382"/>
      <c r="B24" s="388"/>
      <c r="C24" s="391"/>
      <c r="D24" s="391"/>
      <c r="E24" s="135">
        <f>'5- Identificación de Riesgos'!D24</f>
        <v>0</v>
      </c>
      <c r="F24" s="379"/>
      <c r="G24" s="468"/>
      <c r="H24" s="391"/>
      <c r="I24" s="71"/>
      <c r="J24" s="469"/>
      <c r="K24" s="469"/>
      <c r="L24" s="471"/>
      <c r="M24" s="388"/>
      <c r="N24" s="388"/>
      <c r="O24" s="136"/>
      <c r="P24" s="136"/>
      <c r="Q24" s="137"/>
    </row>
    <row r="25" spans="1:17" ht="13.5" customHeight="1">
      <c r="A25" s="382"/>
      <c r="B25" s="388"/>
      <c r="C25" s="391"/>
      <c r="D25" s="391"/>
      <c r="E25" s="135">
        <f>'5- Identificación de Riesgos'!D25</f>
        <v>0</v>
      </c>
      <c r="F25" s="379"/>
      <c r="G25" s="468"/>
      <c r="H25" s="391"/>
      <c r="I25" s="71"/>
      <c r="J25" s="469"/>
      <c r="K25" s="469"/>
      <c r="L25" s="471"/>
      <c r="M25" s="388"/>
      <c r="N25" s="388"/>
      <c r="O25" s="136"/>
      <c r="P25" s="136"/>
      <c r="Q25" s="137"/>
    </row>
    <row r="26" spans="1:17" ht="13.5" customHeight="1">
      <c r="A26" s="382"/>
      <c r="B26" s="388"/>
      <c r="C26" s="391"/>
      <c r="D26" s="391"/>
      <c r="E26" s="135">
        <f>'5- Identificación de Riesgos'!D26</f>
        <v>0</v>
      </c>
      <c r="F26" s="379"/>
      <c r="G26" s="468"/>
      <c r="H26" s="391"/>
      <c r="I26" s="71"/>
      <c r="J26" s="469"/>
      <c r="K26" s="469"/>
      <c r="L26" s="471"/>
      <c r="M26" s="388"/>
      <c r="N26" s="388"/>
      <c r="O26" s="136"/>
      <c r="P26" s="136"/>
      <c r="Q26" s="137"/>
    </row>
    <row r="27" spans="1:17" ht="13.5" customHeight="1">
      <c r="A27" s="382"/>
      <c r="B27" s="388"/>
      <c r="C27" s="391"/>
      <c r="D27" s="391"/>
      <c r="E27" s="135">
        <f>'5- Identificación de Riesgos'!D27</f>
        <v>0</v>
      </c>
      <c r="F27" s="379"/>
      <c r="G27" s="468"/>
      <c r="H27" s="391"/>
      <c r="I27" s="71"/>
      <c r="J27" s="469"/>
      <c r="K27" s="469"/>
      <c r="L27" s="471"/>
      <c r="M27" s="388"/>
      <c r="N27" s="388"/>
      <c r="O27" s="136"/>
      <c r="P27" s="136"/>
      <c r="Q27" s="137"/>
    </row>
    <row r="28" spans="1:17" ht="13.5" customHeight="1">
      <c r="A28" s="382"/>
      <c r="B28" s="388"/>
      <c r="C28" s="391"/>
      <c r="D28" s="391"/>
      <c r="E28" s="135">
        <f>'5- Identificación de Riesgos'!D28</f>
        <v>0</v>
      </c>
      <c r="F28" s="379"/>
      <c r="G28" s="468"/>
      <c r="H28" s="391"/>
      <c r="I28" s="71"/>
      <c r="J28" s="469"/>
      <c r="K28" s="469"/>
      <c r="L28" s="471"/>
      <c r="M28" s="388"/>
      <c r="N28" s="388"/>
      <c r="O28" s="136"/>
      <c r="P28" s="136"/>
      <c r="Q28" s="137"/>
    </row>
    <row r="29" spans="1:17" ht="13.5" customHeight="1">
      <c r="A29" s="382"/>
      <c r="B29" s="409"/>
      <c r="C29" s="391"/>
      <c r="D29" s="391"/>
      <c r="E29" s="135">
        <f>'5- Identificación de Riesgos'!D29</f>
        <v>0</v>
      </c>
      <c r="F29" s="379"/>
      <c r="G29" s="468"/>
      <c r="H29" s="391"/>
      <c r="I29" s="72"/>
      <c r="J29" s="470"/>
      <c r="K29" s="470"/>
      <c r="L29" s="472"/>
      <c r="M29" s="409"/>
      <c r="N29" s="409"/>
      <c r="O29" s="136"/>
      <c r="P29" s="136"/>
      <c r="Q29" s="137"/>
    </row>
    <row r="30" spans="1:17" ht="18.75" customHeight="1">
      <c r="A30" s="478">
        <f>'5- Identificación de Riesgos'!A30</f>
        <v>3</v>
      </c>
      <c r="B30" s="388" t="str">
        <f>'5- Identificación de Riesgos'!B30</f>
        <v xml:space="preserve">Aumento de Accidentes de trabajo y enfermedades laborales o salud pública </v>
      </c>
      <c r="C30" s="409" t="str">
        <f>'5- Identificación de Riesgos'!C30</f>
        <v>Violencia social generalizada en el país que puede presentar  accidentes de trabajo leves, graves y mortales y afectaciones a la infraestructura,
Afectación a la salud de la población judicial y ambiental de la entidad  debido al contagio  por virus y/o pandemias</v>
      </c>
      <c r="D30" s="409" t="s">
        <v>299</v>
      </c>
      <c r="E30" s="135" t="str">
        <f>'5- Identificación de Riesgos'!D30</f>
        <v xml:space="preserve">1.  Ocurrencia de accidentes  y enfermedades laborales por causa u ocacion del trabajo 
</v>
      </c>
      <c r="F30" s="437" t="str">
        <f>'5- Identificación de Riesgos'!H30</f>
        <v>Muy Baja - 1</v>
      </c>
      <c r="G30" s="409" t="str">
        <f>'5- Identificación de Riesgos'!M30</f>
        <v>Moderado - 3</v>
      </c>
      <c r="H30" s="409" t="str">
        <f>'5- Identificación de Riesgos'!N30</f>
        <v>Moderado - 3</v>
      </c>
      <c r="I30" s="71"/>
      <c r="J30" s="469" t="str">
        <f>'6- Valoración Controles'!T30</f>
        <v>Muy Baja - 1</v>
      </c>
      <c r="K30" s="469" t="str">
        <f>'6- Valoración Controles'!U30</f>
        <v>Moderado - 3</v>
      </c>
      <c r="L30" s="471" t="e">
        <f>AVERAGE(#REF!)</f>
        <v>#REF!</v>
      </c>
      <c r="M30" s="388" t="str">
        <f>'6- Valoración Controles'!V30</f>
        <v>Moderado - 3</v>
      </c>
      <c r="N30" s="388" t="s">
        <v>377</v>
      </c>
      <c r="O30" s="136"/>
      <c r="P30" s="136"/>
      <c r="Q30" s="137"/>
    </row>
    <row r="31" spans="1:17" ht="30">
      <c r="A31" s="382"/>
      <c r="B31" s="388"/>
      <c r="C31" s="391"/>
      <c r="D31" s="391"/>
      <c r="E31" s="135" t="str">
        <f>'5- Identificación de Riesgos'!D31</f>
        <v xml:space="preserve">1. Contagio de enfermedades en los espacios de trabajo </v>
      </c>
      <c r="F31" s="379"/>
      <c r="G31" s="468"/>
      <c r="H31" s="391"/>
      <c r="I31" s="71"/>
      <c r="J31" s="469"/>
      <c r="K31" s="469"/>
      <c r="L31" s="471"/>
      <c r="M31" s="388"/>
      <c r="N31" s="388"/>
      <c r="O31" s="136"/>
      <c r="P31" s="136"/>
      <c r="Q31" s="137"/>
    </row>
    <row r="32" spans="1:17">
      <c r="A32" s="382"/>
      <c r="B32" s="388"/>
      <c r="C32" s="391"/>
      <c r="D32" s="391"/>
      <c r="E32" s="135">
        <f>'5- Identificación de Riesgos'!D32</f>
        <v>0</v>
      </c>
      <c r="F32" s="379"/>
      <c r="G32" s="468"/>
      <c r="H32" s="391"/>
      <c r="I32" s="71"/>
      <c r="J32" s="469"/>
      <c r="K32" s="469"/>
      <c r="L32" s="471"/>
      <c r="M32" s="388"/>
      <c r="N32" s="388"/>
      <c r="O32" s="136"/>
      <c r="P32" s="136"/>
      <c r="Q32" s="137"/>
    </row>
    <row r="33" spans="1:17">
      <c r="A33" s="382"/>
      <c r="B33" s="388"/>
      <c r="C33" s="391"/>
      <c r="D33" s="391"/>
      <c r="E33" s="135">
        <f>'5- Identificación de Riesgos'!D33</f>
        <v>0</v>
      </c>
      <c r="F33" s="379"/>
      <c r="G33" s="468"/>
      <c r="H33" s="391"/>
      <c r="I33" s="71"/>
      <c r="J33" s="469"/>
      <c r="K33" s="469"/>
      <c r="L33" s="471"/>
      <c r="M33" s="388"/>
      <c r="N33" s="388"/>
      <c r="O33" s="136"/>
      <c r="P33" s="136"/>
      <c r="Q33" s="137"/>
    </row>
    <row r="34" spans="1:17">
      <c r="A34" s="382"/>
      <c r="B34" s="388"/>
      <c r="C34" s="391"/>
      <c r="D34" s="391"/>
      <c r="E34" s="135">
        <f>'5- Identificación de Riesgos'!D34</f>
        <v>0</v>
      </c>
      <c r="F34" s="379"/>
      <c r="G34" s="468"/>
      <c r="H34" s="391"/>
      <c r="I34" s="71"/>
      <c r="J34" s="469"/>
      <c r="K34" s="469"/>
      <c r="L34" s="471"/>
      <c r="M34" s="388"/>
      <c r="N34" s="388"/>
      <c r="O34" s="136"/>
      <c r="P34" s="136"/>
      <c r="Q34" s="137"/>
    </row>
    <row r="35" spans="1:17">
      <c r="A35" s="382"/>
      <c r="B35" s="388"/>
      <c r="C35" s="391"/>
      <c r="D35" s="391"/>
      <c r="E35" s="135">
        <f>'5- Identificación de Riesgos'!D35</f>
        <v>0</v>
      </c>
      <c r="F35" s="379"/>
      <c r="G35" s="468"/>
      <c r="H35" s="391"/>
      <c r="I35" s="71"/>
      <c r="J35" s="469"/>
      <c r="K35" s="469"/>
      <c r="L35" s="471"/>
      <c r="M35" s="388"/>
      <c r="N35" s="388"/>
      <c r="O35" s="136"/>
      <c r="P35" s="136"/>
      <c r="Q35" s="137"/>
    </row>
    <row r="36" spans="1:17">
      <c r="A36" s="382"/>
      <c r="B36" s="388"/>
      <c r="C36" s="391"/>
      <c r="D36" s="391"/>
      <c r="E36" s="135">
        <f>'5- Identificación de Riesgos'!D36</f>
        <v>0</v>
      </c>
      <c r="F36" s="379"/>
      <c r="G36" s="468"/>
      <c r="H36" s="391"/>
      <c r="I36" s="71"/>
      <c r="J36" s="469"/>
      <c r="K36" s="469"/>
      <c r="L36" s="471"/>
      <c r="M36" s="388"/>
      <c r="N36" s="388"/>
      <c r="O36" s="136"/>
      <c r="P36" s="136"/>
      <c r="Q36" s="137"/>
    </row>
    <row r="37" spans="1:17">
      <c r="A37" s="382"/>
      <c r="B37" s="388"/>
      <c r="C37" s="391"/>
      <c r="D37" s="391"/>
      <c r="E37" s="135">
        <f>'5- Identificación de Riesgos'!D37</f>
        <v>0</v>
      </c>
      <c r="F37" s="379"/>
      <c r="G37" s="468"/>
      <c r="H37" s="391"/>
      <c r="I37" s="71"/>
      <c r="J37" s="469"/>
      <c r="K37" s="469"/>
      <c r="L37" s="471"/>
      <c r="M37" s="388"/>
      <c r="N37" s="388"/>
      <c r="O37" s="136"/>
      <c r="P37" s="136"/>
      <c r="Q37" s="137"/>
    </row>
    <row r="38" spans="1:17">
      <c r="A38" s="382"/>
      <c r="B38" s="388"/>
      <c r="C38" s="391"/>
      <c r="D38" s="391"/>
      <c r="E38" s="135">
        <f>'5- Identificación de Riesgos'!D38</f>
        <v>0</v>
      </c>
      <c r="F38" s="379"/>
      <c r="G38" s="468"/>
      <c r="H38" s="391"/>
      <c r="I38" s="71"/>
      <c r="J38" s="469"/>
      <c r="K38" s="469"/>
      <c r="L38" s="471"/>
      <c r="M38" s="388"/>
      <c r="N38" s="388"/>
      <c r="O38" s="136"/>
      <c r="P38" s="136"/>
      <c r="Q38" s="137"/>
    </row>
    <row r="39" spans="1:17" ht="15.75" customHeight="1">
      <c r="A39" s="382"/>
      <c r="B39" s="409"/>
      <c r="C39" s="391"/>
      <c r="D39" s="391"/>
      <c r="E39" s="135">
        <f>'5- Identificación de Riesgos'!D39</f>
        <v>0</v>
      </c>
      <c r="F39" s="379"/>
      <c r="G39" s="468"/>
      <c r="H39" s="391"/>
      <c r="I39" s="72"/>
      <c r="J39" s="470"/>
      <c r="K39" s="470"/>
      <c r="L39" s="472"/>
      <c r="M39" s="409"/>
      <c r="N39" s="409"/>
      <c r="O39" s="136"/>
      <c r="P39" s="136"/>
      <c r="Q39" s="137"/>
    </row>
    <row r="40" spans="1:17">
      <c r="A40" s="473">
        <f>'5- Identificación de Riesgos'!A40</f>
        <v>4</v>
      </c>
      <c r="B40" s="388" t="str">
        <f>'5- Identificación de Riesgos'!B40</f>
        <v>Recibir dádivas o beneficios a nombre propio o de terceros para  desviar recursos, no presentar o presentar reportes con información no veraz</v>
      </c>
      <c r="C40" s="409" t="str">
        <f>'5- Identificación de Riesgos'!C40</f>
        <v xml:space="preserve">Se favorece indebidamente a un servidor judicial a través de la validación del  reporte de accidentes de trabajo ante la Administradora de Riesgos Laborales </v>
      </c>
      <c r="D40" s="409" t="s">
        <v>299</v>
      </c>
      <c r="E40" s="135" t="str">
        <f>'5- Identificación de Riesgos'!D40</f>
        <v>1. Insuficientes programas de capacitación para la toma de conciencia debido al desconocimiento de l ley antisoborno (ISO 37001:2016), Plan Anticorrupción y  de los  valores y principios propios de la entidad</v>
      </c>
      <c r="F40" s="437" t="str">
        <f>'5- Identificación de Riesgos'!H40</f>
        <v>Muy Baja - 1</v>
      </c>
      <c r="G40" s="409" t="str">
        <f>'5- Identificación de Riesgos'!M40</f>
        <v>Moderado - 3</v>
      </c>
      <c r="H40" s="409" t="str">
        <f>'5- Identificación de Riesgos'!N40</f>
        <v>Moderado - 3</v>
      </c>
      <c r="I40" s="71"/>
      <c r="J40" s="469" t="str">
        <f>'6- Valoración Controles'!T40</f>
        <v>Muy Baja - 1</v>
      </c>
      <c r="K40" s="469" t="str">
        <f>'6- Valoración Controles'!U40</f>
        <v>Moderado - 3</v>
      </c>
      <c r="L40" s="471" t="e">
        <f>AVERAGE(#REF!)</f>
        <v>#REF!</v>
      </c>
      <c r="M40" s="388" t="str">
        <f>'6- Valoración Controles'!V40</f>
        <v>Moderado - 3</v>
      </c>
      <c r="N40" s="388" t="s">
        <v>377</v>
      </c>
      <c r="O40" s="136"/>
      <c r="P40" s="136"/>
      <c r="Q40" s="137"/>
    </row>
    <row r="41" spans="1:17">
      <c r="A41" s="385"/>
      <c r="B41" s="388"/>
      <c r="C41" s="391"/>
      <c r="D41" s="391"/>
      <c r="E41" s="135" t="str">
        <f>'5- Identificación de Riesgos'!D41</f>
        <v>2. Desconocimiento y no aplicación del Código de Ética y Buen Gobierno</v>
      </c>
      <c r="F41" s="379"/>
      <c r="G41" s="468"/>
      <c r="H41" s="391"/>
      <c r="I41" s="71"/>
      <c r="J41" s="469"/>
      <c r="K41" s="469"/>
      <c r="L41" s="471"/>
      <c r="M41" s="388"/>
      <c r="N41" s="388"/>
      <c r="O41" s="136"/>
      <c r="P41" s="136"/>
      <c r="Q41" s="137"/>
    </row>
    <row r="42" spans="1:17">
      <c r="A42" s="385"/>
      <c r="B42" s="388"/>
      <c r="C42" s="391"/>
      <c r="D42" s="391"/>
      <c r="E42" s="135" t="str">
        <f>'5- Identificación de Riesgos'!D42</f>
        <v>3. Carencia de compromiso  y transparencia de los servidores judiciales</v>
      </c>
      <c r="F42" s="379"/>
      <c r="G42" s="468"/>
      <c r="H42" s="391"/>
      <c r="I42" s="71"/>
      <c r="J42" s="469"/>
      <c r="K42" s="469"/>
      <c r="L42" s="471"/>
      <c r="M42" s="388"/>
      <c r="N42" s="388"/>
      <c r="O42" s="136"/>
      <c r="P42" s="136"/>
      <c r="Q42" s="137"/>
    </row>
    <row r="43" spans="1:17">
      <c r="A43" s="385"/>
      <c r="B43" s="388"/>
      <c r="C43" s="391"/>
      <c r="D43" s="391"/>
      <c r="E43" s="135" t="str">
        <f>'5- Identificación de Riesgos'!D43</f>
        <v>4. Deficiencia de  controles en el trámite  de los documentos</v>
      </c>
      <c r="F43" s="379"/>
      <c r="G43" s="468"/>
      <c r="H43" s="391"/>
      <c r="I43" s="71"/>
      <c r="J43" s="469"/>
      <c r="K43" s="469"/>
      <c r="L43" s="471"/>
      <c r="M43" s="388"/>
      <c r="N43" s="388"/>
      <c r="O43" s="136"/>
      <c r="P43" s="136"/>
      <c r="Q43" s="137"/>
    </row>
    <row r="44" spans="1:17">
      <c r="A44" s="385"/>
      <c r="B44" s="388"/>
      <c r="C44" s="391"/>
      <c r="D44" s="391"/>
      <c r="E44" s="135" t="str">
        <f>'5- Identificación de Riesgos'!D44</f>
        <v xml:space="preserve">5. No aplicación adecuada de los procedimientos de control </v>
      </c>
      <c r="F44" s="379"/>
      <c r="G44" s="468"/>
      <c r="H44" s="391"/>
      <c r="I44" s="71"/>
      <c r="J44" s="469"/>
      <c r="K44" s="469"/>
      <c r="L44" s="471"/>
      <c r="M44" s="388"/>
      <c r="N44" s="388"/>
      <c r="O44" s="136"/>
      <c r="P44" s="136"/>
      <c r="Q44" s="137"/>
    </row>
    <row r="45" spans="1:17">
      <c r="A45" s="385"/>
      <c r="B45" s="388"/>
      <c r="C45" s="391"/>
      <c r="D45" s="391"/>
      <c r="E45" s="135">
        <f>'5- Identificación de Riesgos'!D45</f>
        <v>0</v>
      </c>
      <c r="F45" s="379"/>
      <c r="G45" s="468"/>
      <c r="H45" s="391"/>
      <c r="I45" s="71"/>
      <c r="J45" s="469"/>
      <c r="K45" s="469"/>
      <c r="L45" s="471"/>
      <c r="M45" s="388"/>
      <c r="N45" s="388"/>
      <c r="O45" s="136"/>
      <c r="P45" s="136"/>
      <c r="Q45" s="137"/>
    </row>
    <row r="46" spans="1:17">
      <c r="A46" s="385"/>
      <c r="B46" s="388"/>
      <c r="C46" s="391"/>
      <c r="D46" s="391"/>
      <c r="E46" s="135">
        <f>'5- Identificación de Riesgos'!D46</f>
        <v>0</v>
      </c>
      <c r="F46" s="379"/>
      <c r="G46" s="468"/>
      <c r="H46" s="391"/>
      <c r="I46" s="71"/>
      <c r="J46" s="469"/>
      <c r="K46" s="469"/>
      <c r="L46" s="471"/>
      <c r="M46" s="388"/>
      <c r="N46" s="388"/>
      <c r="O46" s="136"/>
      <c r="P46" s="136"/>
      <c r="Q46" s="137"/>
    </row>
    <row r="47" spans="1:17">
      <c r="A47" s="385"/>
      <c r="B47" s="388"/>
      <c r="C47" s="391"/>
      <c r="D47" s="391"/>
      <c r="E47" s="135">
        <f>'5- Identificación de Riesgos'!D47</f>
        <v>0</v>
      </c>
      <c r="F47" s="379"/>
      <c r="G47" s="468"/>
      <c r="H47" s="391"/>
      <c r="I47" s="71"/>
      <c r="J47" s="469"/>
      <c r="K47" s="469"/>
      <c r="L47" s="471"/>
      <c r="M47" s="388"/>
      <c r="N47" s="388"/>
      <c r="O47" s="136"/>
      <c r="P47" s="136"/>
      <c r="Q47" s="137"/>
    </row>
    <row r="48" spans="1:17">
      <c r="A48" s="385"/>
      <c r="B48" s="388"/>
      <c r="C48" s="391"/>
      <c r="D48" s="391"/>
      <c r="E48" s="135">
        <f>'5- Identificación de Riesgos'!D48</f>
        <v>0</v>
      </c>
      <c r="F48" s="379"/>
      <c r="G48" s="468"/>
      <c r="H48" s="391"/>
      <c r="I48" s="71"/>
      <c r="J48" s="469"/>
      <c r="K48" s="469"/>
      <c r="L48" s="471"/>
      <c r="M48" s="388"/>
      <c r="N48" s="388"/>
      <c r="O48" s="136"/>
      <c r="P48" s="136"/>
      <c r="Q48" s="137"/>
    </row>
    <row r="49" spans="1:17">
      <c r="A49" s="385"/>
      <c r="B49" s="409"/>
      <c r="C49" s="391"/>
      <c r="D49" s="391"/>
      <c r="E49" s="135">
        <f>'5- Identificación de Riesgos'!D49</f>
        <v>0</v>
      </c>
      <c r="F49" s="379"/>
      <c r="G49" s="468"/>
      <c r="H49" s="391"/>
      <c r="I49" s="72"/>
      <c r="J49" s="470"/>
      <c r="K49" s="470"/>
      <c r="L49" s="472"/>
      <c r="M49" s="409"/>
      <c r="N49" s="409"/>
      <c r="O49" s="136"/>
      <c r="P49" s="136"/>
      <c r="Q49" s="137"/>
    </row>
    <row r="50" spans="1:17" ht="30">
      <c r="A50" s="473">
        <f>'5- Identificación de Riesgos'!A50</f>
        <v>5</v>
      </c>
      <c r="B50" s="388" t="str">
        <f>'5- Identificación de Riesgos'!B50</f>
        <v>Ofrecer, prometer y entregar, aceptar o solicitar una ventaja indebida  para influir o direccionar  la formulación de   requisitos habiliantes y/o técnicos  para satisfacer un interés personal, de manera directa, indirecta o interpuesta por otras personas</v>
      </c>
      <c r="C50" s="409" t="str">
        <f>'5- Identificación de Riesgos'!C50</f>
        <v>Cuando  se direccionan los requisitos habilitanes y/o técnicos para favorecer  indebidamente  a ciertos proponentes</v>
      </c>
      <c r="D50" s="409" t="s">
        <v>299</v>
      </c>
      <c r="E50" s="135" t="str">
        <f>'5- Identificación de Riesgos'!D50</f>
        <v>1. Falta de ética de los servidores públicos (Debilidades en principios y valores)</v>
      </c>
      <c r="F50" s="437" t="str">
        <f>'5- Identificación de Riesgos'!H50</f>
        <v>Muy Baja - 1</v>
      </c>
      <c r="G50" s="409" t="str">
        <f>'5- Identificación de Riesgos'!M50</f>
        <v>Mayor - 4</v>
      </c>
      <c r="H50" s="409" t="str">
        <f>'5- Identificación de Riesgos'!N50</f>
        <v>Alto  - 4</v>
      </c>
      <c r="I50" s="71"/>
      <c r="J50" s="469" t="str">
        <f>'6- Valoración Controles'!T50</f>
        <v>Muy Baja - 1</v>
      </c>
      <c r="K50" s="469" t="str">
        <f>'6- Valoración Controles'!U50</f>
        <v>Mayor - 4</v>
      </c>
      <c r="L50" s="471" t="e">
        <f>AVERAGE(#REF!)</f>
        <v>#REF!</v>
      </c>
      <c r="M50" s="388" t="str">
        <f>'6- Valoración Controles'!V50</f>
        <v>Alto  - 4</v>
      </c>
      <c r="N50" s="388" t="s">
        <v>377</v>
      </c>
      <c r="O50" s="136"/>
      <c r="P50" s="136"/>
      <c r="Q50" s="137"/>
    </row>
    <row r="51" spans="1:17" ht="30">
      <c r="A51" s="385"/>
      <c r="B51" s="388"/>
      <c r="C51" s="391"/>
      <c r="D51" s="391"/>
      <c r="E51" s="135" t="str">
        <f>'5- Identificación de Riesgos'!D51</f>
        <v>2. Falta de ética de terceros interesados  (Debilidades principios y valores)</v>
      </c>
      <c r="F51" s="379"/>
      <c r="G51" s="468"/>
      <c r="H51" s="391"/>
      <c r="I51" s="71"/>
      <c r="J51" s="469"/>
      <c r="K51" s="469"/>
      <c r="L51" s="471"/>
      <c r="M51" s="388"/>
      <c r="N51" s="388"/>
      <c r="O51" s="136"/>
      <c r="P51" s="136"/>
      <c r="Q51" s="137"/>
    </row>
    <row r="52" spans="1:17" ht="45">
      <c r="A52" s="385"/>
      <c r="B52" s="388"/>
      <c r="C52" s="391"/>
      <c r="D52" s="391"/>
      <c r="E52" s="135" t="str">
        <f>'5- Identificación de Riesgos'!D52</f>
        <v>3. Debilidades en los controles de los procedimientos de estructuración de los procesos de contratación</v>
      </c>
      <c r="F52" s="379"/>
      <c r="G52" s="468"/>
      <c r="H52" s="391"/>
      <c r="I52" s="71"/>
      <c r="J52" s="469"/>
      <c r="K52" s="469"/>
      <c r="L52" s="471"/>
      <c r="M52" s="388"/>
      <c r="N52" s="388"/>
      <c r="O52" s="136"/>
      <c r="P52" s="136"/>
      <c r="Q52" s="137"/>
    </row>
    <row r="53" spans="1:17">
      <c r="A53" s="385"/>
      <c r="B53" s="388"/>
      <c r="C53" s="391"/>
      <c r="D53" s="391"/>
      <c r="E53" s="135">
        <f>'5- Identificación de Riesgos'!D53</f>
        <v>0</v>
      </c>
      <c r="F53" s="379"/>
      <c r="G53" s="468"/>
      <c r="H53" s="391"/>
      <c r="I53" s="71"/>
      <c r="J53" s="469"/>
      <c r="K53" s="469"/>
      <c r="L53" s="471"/>
      <c r="M53" s="388"/>
      <c r="N53" s="388"/>
      <c r="O53" s="136"/>
      <c r="P53" s="136"/>
      <c r="Q53" s="137"/>
    </row>
    <row r="54" spans="1:17">
      <c r="A54" s="385"/>
      <c r="B54" s="388"/>
      <c r="C54" s="391"/>
      <c r="D54" s="391"/>
      <c r="E54" s="135">
        <f>'5- Identificación de Riesgos'!D54</f>
        <v>0</v>
      </c>
      <c r="F54" s="379"/>
      <c r="G54" s="468"/>
      <c r="H54" s="391"/>
      <c r="I54" s="71"/>
      <c r="J54" s="469"/>
      <c r="K54" s="469"/>
      <c r="L54" s="471"/>
      <c r="M54" s="388"/>
      <c r="N54" s="388"/>
      <c r="O54" s="136"/>
      <c r="P54" s="136"/>
      <c r="Q54" s="137"/>
    </row>
    <row r="55" spans="1:17">
      <c r="A55" s="385"/>
      <c r="B55" s="388"/>
      <c r="C55" s="391"/>
      <c r="D55" s="391"/>
      <c r="E55" s="135">
        <f>'5- Identificación de Riesgos'!D55</f>
        <v>0</v>
      </c>
      <c r="F55" s="379"/>
      <c r="G55" s="468"/>
      <c r="H55" s="391"/>
      <c r="I55" s="71"/>
      <c r="J55" s="469"/>
      <c r="K55" s="469"/>
      <c r="L55" s="471"/>
      <c r="M55" s="388"/>
      <c r="N55" s="388"/>
      <c r="O55" s="136"/>
      <c r="P55" s="136"/>
      <c r="Q55" s="137"/>
    </row>
    <row r="56" spans="1:17">
      <c r="A56" s="385"/>
      <c r="B56" s="388"/>
      <c r="C56" s="391"/>
      <c r="D56" s="391"/>
      <c r="E56" s="135">
        <f>'5- Identificación de Riesgos'!D56</f>
        <v>0</v>
      </c>
      <c r="F56" s="379"/>
      <c r="G56" s="468"/>
      <c r="H56" s="391"/>
      <c r="I56" s="71"/>
      <c r="J56" s="469"/>
      <c r="K56" s="469"/>
      <c r="L56" s="471"/>
      <c r="M56" s="388"/>
      <c r="N56" s="388"/>
      <c r="O56" s="136"/>
      <c r="P56" s="136"/>
      <c r="Q56" s="137"/>
    </row>
    <row r="57" spans="1:17">
      <c r="A57" s="385"/>
      <c r="B57" s="388"/>
      <c r="C57" s="391"/>
      <c r="D57" s="391"/>
      <c r="E57" s="135">
        <f>'5- Identificación de Riesgos'!D57</f>
        <v>0</v>
      </c>
      <c r="F57" s="379"/>
      <c r="G57" s="468"/>
      <c r="H57" s="391"/>
      <c r="I57" s="71"/>
      <c r="J57" s="469"/>
      <c r="K57" s="469"/>
      <c r="L57" s="471"/>
      <c r="M57" s="388"/>
      <c r="N57" s="388"/>
      <c r="O57" s="136"/>
      <c r="P57" s="136"/>
      <c r="Q57" s="137"/>
    </row>
    <row r="58" spans="1:17">
      <c r="A58" s="385"/>
      <c r="B58" s="388"/>
      <c r="C58" s="391"/>
      <c r="D58" s="391"/>
      <c r="E58" s="135">
        <f>'5- Identificación de Riesgos'!D58</f>
        <v>0</v>
      </c>
      <c r="F58" s="379"/>
      <c r="G58" s="468"/>
      <c r="H58" s="391"/>
      <c r="I58" s="71"/>
      <c r="J58" s="469"/>
      <c r="K58" s="469"/>
      <c r="L58" s="471"/>
      <c r="M58" s="388"/>
      <c r="N58" s="388"/>
      <c r="O58" s="136"/>
      <c r="P58" s="136"/>
      <c r="Q58" s="137"/>
    </row>
    <row r="59" spans="1:17">
      <c r="A59" s="385"/>
      <c r="B59" s="409"/>
      <c r="C59" s="391"/>
      <c r="D59" s="391"/>
      <c r="E59" s="135">
        <f>'5- Identificación de Riesgos'!D59</f>
        <v>0</v>
      </c>
      <c r="F59" s="379"/>
      <c r="G59" s="468"/>
      <c r="H59" s="391"/>
      <c r="I59" s="72"/>
      <c r="J59" s="470"/>
      <c r="K59" s="470"/>
      <c r="L59" s="472"/>
      <c r="M59" s="409"/>
      <c r="N59" s="409"/>
      <c r="O59" s="136"/>
      <c r="P59" s="136"/>
      <c r="Q59" s="137"/>
    </row>
    <row r="60" spans="1:17" ht="30">
      <c r="A60" s="473">
        <f>'5- Identificación de Riesgos'!A60</f>
        <v>6</v>
      </c>
      <c r="B60" s="388" t="str">
        <f>'5- Identificación de Riesgos'!B60</f>
        <v>Ofrecer, prometer y entregar, aceptar o solicitar una ventaja indebida  para influir o direccionar en la aprobación de accidentes de trabajo ante la Administradora de Riesgos Laborales, para satisfacer un interés personal, de manera directa , indirecta o interpuesta por otras personas</v>
      </c>
      <c r="C60" s="409" t="str">
        <f>'5- Identificación de Riesgos'!C60</f>
        <v xml:space="preserve">Cuando se favorece indebidamente a un servidor judicial a través de la validación del  reporte de accidentes de trabajo ante la Administradora de Riesgos Laborales </v>
      </c>
      <c r="D60" s="409" t="s">
        <v>299</v>
      </c>
      <c r="E60" s="135" t="str">
        <f>'5- Identificación de Riesgos'!D60</f>
        <v>1. Falta de ética de los servidores judiciales (Debilidades en principios y valores)</v>
      </c>
      <c r="F60" s="437" t="str">
        <f>'5- Identificación de Riesgos'!H60</f>
        <v>Muy Baja - 1</v>
      </c>
      <c r="G60" s="409" t="str">
        <f>'5- Identificación de Riesgos'!M60</f>
        <v>Mayor - 4</v>
      </c>
      <c r="H60" s="409" t="str">
        <f>'5- Identificación de Riesgos'!N60</f>
        <v>Alto  - 4</v>
      </c>
      <c r="I60" s="71"/>
      <c r="J60" s="469" t="str">
        <f>'6- Valoración Controles'!T60</f>
        <v>Muy Baja - 1</v>
      </c>
      <c r="K60" s="469" t="str">
        <f>'6- Valoración Controles'!U60</f>
        <v>Mayor - 4</v>
      </c>
      <c r="L60" s="471" t="e">
        <f>AVERAGE(#REF!)</f>
        <v>#REF!</v>
      </c>
      <c r="M60" s="388" t="str">
        <f>'6- Valoración Controles'!V60</f>
        <v>Alto  - 4</v>
      </c>
      <c r="N60" s="388" t="s">
        <v>377</v>
      </c>
      <c r="O60" s="136"/>
      <c r="P60" s="136"/>
      <c r="Q60" s="137"/>
    </row>
    <row r="61" spans="1:17" ht="30">
      <c r="A61" s="385"/>
      <c r="B61" s="388"/>
      <c r="C61" s="391"/>
      <c r="D61" s="391"/>
      <c r="E61" s="135" t="str">
        <f>'5- Identificación de Riesgos'!D61</f>
        <v>2. Falta de ética de terceros interesados  (Debilidades principios y valores)</v>
      </c>
      <c r="F61" s="379"/>
      <c r="G61" s="468"/>
      <c r="H61" s="391"/>
      <c r="I61" s="71"/>
      <c r="J61" s="469"/>
      <c r="K61" s="469"/>
      <c r="L61" s="471"/>
      <c r="M61" s="388"/>
      <c r="N61" s="388"/>
      <c r="O61" s="136"/>
      <c r="P61" s="136"/>
      <c r="Q61" s="137"/>
    </row>
    <row r="62" spans="1:17" ht="60">
      <c r="A62" s="385"/>
      <c r="B62" s="388"/>
      <c r="C62" s="391"/>
      <c r="D62" s="391"/>
      <c r="E62" s="135" t="str">
        <f>'5- Identificación de Riesgos'!D62</f>
        <v>3. Debilidades en los controles de los procedimientos de reporte de incidentes y accidentes de trabajo y de Investigación de incidentes y accidentes de trabajo</v>
      </c>
      <c r="F62" s="379"/>
      <c r="G62" s="468"/>
      <c r="H62" s="391"/>
      <c r="I62" s="71"/>
      <c r="J62" s="469"/>
      <c r="K62" s="469"/>
      <c r="L62" s="471"/>
      <c r="M62" s="388"/>
      <c r="N62" s="388"/>
      <c r="O62" s="136"/>
      <c r="P62" s="136"/>
      <c r="Q62" s="137"/>
    </row>
    <row r="63" spans="1:17">
      <c r="A63" s="385"/>
      <c r="B63" s="388"/>
      <c r="C63" s="391"/>
      <c r="D63" s="391"/>
      <c r="E63" s="135">
        <f>'5- Identificación de Riesgos'!D63</f>
        <v>0</v>
      </c>
      <c r="F63" s="379"/>
      <c r="G63" s="468"/>
      <c r="H63" s="391"/>
      <c r="I63" s="71"/>
      <c r="J63" s="469"/>
      <c r="K63" s="469"/>
      <c r="L63" s="471"/>
      <c r="M63" s="388"/>
      <c r="N63" s="388"/>
      <c r="O63" s="136"/>
      <c r="P63" s="136"/>
      <c r="Q63" s="137"/>
    </row>
    <row r="64" spans="1:17">
      <c r="A64" s="385"/>
      <c r="B64" s="388"/>
      <c r="C64" s="391"/>
      <c r="D64" s="391"/>
      <c r="E64" s="135">
        <f>'5- Identificación de Riesgos'!D64</f>
        <v>0</v>
      </c>
      <c r="F64" s="379"/>
      <c r="G64" s="468"/>
      <c r="H64" s="391"/>
      <c r="I64" s="71"/>
      <c r="J64" s="469"/>
      <c r="K64" s="469"/>
      <c r="L64" s="471"/>
      <c r="M64" s="388"/>
      <c r="N64" s="388"/>
      <c r="O64" s="136"/>
      <c r="P64" s="136"/>
      <c r="Q64" s="137"/>
    </row>
    <row r="65" spans="1:17">
      <c r="A65" s="385"/>
      <c r="B65" s="388"/>
      <c r="C65" s="391"/>
      <c r="D65" s="391"/>
      <c r="E65" s="135">
        <f>'5- Identificación de Riesgos'!D65</f>
        <v>0</v>
      </c>
      <c r="F65" s="379"/>
      <c r="G65" s="468"/>
      <c r="H65" s="391"/>
      <c r="I65" s="71"/>
      <c r="J65" s="469"/>
      <c r="K65" s="469"/>
      <c r="L65" s="471"/>
      <c r="M65" s="388"/>
      <c r="N65" s="388"/>
      <c r="O65" s="136"/>
      <c r="P65" s="136"/>
      <c r="Q65" s="137"/>
    </row>
    <row r="66" spans="1:17">
      <c r="A66" s="385"/>
      <c r="B66" s="388"/>
      <c r="C66" s="391"/>
      <c r="D66" s="391"/>
      <c r="E66" s="135">
        <f>'5- Identificación de Riesgos'!D66</f>
        <v>0</v>
      </c>
      <c r="F66" s="379"/>
      <c r="G66" s="468"/>
      <c r="H66" s="391"/>
      <c r="I66" s="71"/>
      <c r="J66" s="469"/>
      <c r="K66" s="469"/>
      <c r="L66" s="471"/>
      <c r="M66" s="388"/>
      <c r="N66" s="388"/>
      <c r="O66" s="136"/>
      <c r="P66" s="136"/>
      <c r="Q66" s="137"/>
    </row>
    <row r="67" spans="1:17">
      <c r="A67" s="385"/>
      <c r="B67" s="388"/>
      <c r="C67" s="391"/>
      <c r="D67" s="391"/>
      <c r="E67" s="135">
        <f>'5- Identificación de Riesgos'!D67</f>
        <v>0</v>
      </c>
      <c r="F67" s="379"/>
      <c r="G67" s="468"/>
      <c r="H67" s="391"/>
      <c r="I67" s="71"/>
      <c r="J67" s="469"/>
      <c r="K67" s="469"/>
      <c r="L67" s="471"/>
      <c r="M67" s="388"/>
      <c r="N67" s="388"/>
      <c r="O67" s="136"/>
      <c r="P67" s="136"/>
      <c r="Q67" s="137"/>
    </row>
    <row r="68" spans="1:17">
      <c r="A68" s="385"/>
      <c r="B68" s="388"/>
      <c r="C68" s="391"/>
      <c r="D68" s="391"/>
      <c r="E68" s="135">
        <f>'5- Identificación de Riesgos'!D68</f>
        <v>0</v>
      </c>
      <c r="F68" s="379"/>
      <c r="G68" s="468"/>
      <c r="H68" s="391"/>
      <c r="I68" s="71"/>
      <c r="J68" s="469"/>
      <c r="K68" s="469"/>
      <c r="L68" s="471"/>
      <c r="M68" s="388"/>
      <c r="N68" s="388"/>
      <c r="O68" s="136"/>
      <c r="P68" s="136"/>
      <c r="Q68" s="137"/>
    </row>
    <row r="69" spans="1:17">
      <c r="A69" s="385"/>
      <c r="B69" s="409"/>
      <c r="C69" s="391"/>
      <c r="D69" s="391"/>
      <c r="E69" s="135">
        <f>'5- Identificación de Riesgos'!D69</f>
        <v>0</v>
      </c>
      <c r="F69" s="379"/>
      <c r="G69" s="468"/>
      <c r="H69" s="391"/>
      <c r="I69" s="72"/>
      <c r="J69" s="470"/>
      <c r="K69" s="470"/>
      <c r="L69" s="472"/>
      <c r="M69" s="409"/>
      <c r="N69" s="409"/>
      <c r="O69" s="136"/>
      <c r="P69" s="136"/>
      <c r="Q69" s="137"/>
    </row>
  </sheetData>
  <mergeCells count="99">
    <mergeCell ref="C1:Q3"/>
    <mergeCell ref="A4:B4"/>
    <mergeCell ref="A5:B5"/>
    <mergeCell ref="A8:A9"/>
    <mergeCell ref="E8:E9"/>
    <mergeCell ref="C4:Q4"/>
    <mergeCell ref="C5:Q5"/>
    <mergeCell ref="C6:Q6"/>
    <mergeCell ref="L8:L9"/>
    <mergeCell ref="J8:J9"/>
    <mergeCell ref="H8:H9"/>
    <mergeCell ref="C8:C9"/>
    <mergeCell ref="A6:B6"/>
    <mergeCell ref="O8:O9"/>
    <mergeCell ref="P8:P9"/>
    <mergeCell ref="Q8:Q9"/>
    <mergeCell ref="A7:E7"/>
    <mergeCell ref="F7:H7"/>
    <mergeCell ref="M8:M9"/>
    <mergeCell ref="N8:N9"/>
    <mergeCell ref="F8:F9"/>
    <mergeCell ref="G8:G9"/>
    <mergeCell ref="J7:N7"/>
    <mergeCell ref="D8:D9"/>
    <mergeCell ref="B8:B9"/>
    <mergeCell ref="A10:A19"/>
    <mergeCell ref="B10:B19"/>
    <mergeCell ref="F10:F19"/>
    <mergeCell ref="K8:K9"/>
    <mergeCell ref="A30:A39"/>
    <mergeCell ref="B30:B39"/>
    <mergeCell ref="C30:C39"/>
    <mergeCell ref="D30:D39"/>
    <mergeCell ref="F30:F39"/>
    <mergeCell ref="A20:A29"/>
    <mergeCell ref="B20:B29"/>
    <mergeCell ref="K20:K29"/>
    <mergeCell ref="I8:I9"/>
    <mergeCell ref="D20:D29"/>
    <mergeCell ref="H30:H39"/>
    <mergeCell ref="J30:J39"/>
    <mergeCell ref="M20:M29"/>
    <mergeCell ref="N20:N29"/>
    <mergeCell ref="M10:M19"/>
    <mergeCell ref="N10:N19"/>
    <mergeCell ref="C10:C19"/>
    <mergeCell ref="D10:D19"/>
    <mergeCell ref="F20:F29"/>
    <mergeCell ref="G20:G29"/>
    <mergeCell ref="H20:H29"/>
    <mergeCell ref="J20:J29"/>
    <mergeCell ref="L20:L29"/>
    <mergeCell ref="G10:G19"/>
    <mergeCell ref="H10:H19"/>
    <mergeCell ref="J10:J19"/>
    <mergeCell ref="K10:K19"/>
    <mergeCell ref="C20:C29"/>
    <mergeCell ref="L10:L19"/>
    <mergeCell ref="M30:M39"/>
    <mergeCell ref="N30:N39"/>
    <mergeCell ref="A40:A49"/>
    <mergeCell ref="B40:B49"/>
    <mergeCell ref="C40:C49"/>
    <mergeCell ref="D40:D49"/>
    <mergeCell ref="F40:F49"/>
    <mergeCell ref="G40:G49"/>
    <mergeCell ref="H40:H49"/>
    <mergeCell ref="J40:J49"/>
    <mergeCell ref="K40:K49"/>
    <mergeCell ref="L40:L49"/>
    <mergeCell ref="M40:M49"/>
    <mergeCell ref="N40:N49"/>
    <mergeCell ref="G30:G39"/>
    <mergeCell ref="K30:K39"/>
    <mergeCell ref="L30:L39"/>
    <mergeCell ref="D60:D69"/>
    <mergeCell ref="F60:F69"/>
    <mergeCell ref="A50:A59"/>
    <mergeCell ref="B50:B59"/>
    <mergeCell ref="C50:C59"/>
    <mergeCell ref="D50:D59"/>
    <mergeCell ref="F50:F59"/>
    <mergeCell ref="G50:G59"/>
    <mergeCell ref="H50:H59"/>
    <mergeCell ref="J50:J59"/>
    <mergeCell ref="K50:K59"/>
    <mergeCell ref="L50:L59"/>
    <mergeCell ref="A60:A69"/>
    <mergeCell ref="B60:B69"/>
    <mergeCell ref="C60:C69"/>
    <mergeCell ref="M50:M59"/>
    <mergeCell ref="N50:N59"/>
    <mergeCell ref="M60:M69"/>
    <mergeCell ref="N60:N69"/>
    <mergeCell ref="G60:G69"/>
    <mergeCell ref="H60:H69"/>
    <mergeCell ref="J60:J69"/>
    <mergeCell ref="K60:K69"/>
    <mergeCell ref="L60:L69"/>
  </mergeCells>
  <conditionalFormatting sqref="F10 F20 F30 F40 F50">
    <cfRule type="containsText" dxfId="571" priority="527" operator="containsText" text="Muy Baja">
      <formula>NOT(ISERROR(SEARCH("Muy Baja",F10)))</formula>
    </cfRule>
    <cfRule type="containsText" dxfId="570" priority="528" operator="containsText" text="Baja">
      <formula>NOT(ISERROR(SEARCH("Baja",F10)))</formula>
    </cfRule>
    <cfRule type="containsText" dxfId="569" priority="529" operator="containsText" text="Muy Alta">
      <formula>NOT(ISERROR(SEARCH("Muy Alta",F10)))</formula>
    </cfRule>
    <cfRule type="containsText" dxfId="568" priority="531" operator="containsText" text="Alta">
      <formula>NOT(ISERROR(SEARCH("Alta",F10)))</formula>
    </cfRule>
    <cfRule type="containsText" dxfId="567" priority="532" operator="containsText" text="Media">
      <formula>NOT(ISERROR(SEARCH("Media",F10)))</formula>
    </cfRule>
    <cfRule type="containsText" dxfId="566" priority="533" operator="containsText" text="Media">
      <formula>NOT(ISERROR(SEARCH("Media",F10)))</formula>
    </cfRule>
    <cfRule type="containsText" dxfId="565" priority="534" operator="containsText" text="Media">
      <formula>NOT(ISERROR(SEARCH("Media",F10)))</formula>
    </cfRule>
    <cfRule type="containsText" dxfId="564" priority="535" operator="containsText" text="Muy Baja">
      <formula>NOT(ISERROR(SEARCH("Muy Baja",F10)))</formula>
    </cfRule>
    <cfRule type="containsText" dxfId="563" priority="536" operator="containsText" text="Baja">
      <formula>NOT(ISERROR(SEARCH("Baja",F10)))</formula>
    </cfRule>
    <cfRule type="containsText" dxfId="562" priority="537" operator="containsText" text="Muy Baja">
      <formula>NOT(ISERROR(SEARCH("Muy Baja",F10)))</formula>
    </cfRule>
    <cfRule type="containsText" dxfId="561" priority="538" operator="containsText" text="Muy Baja">
      <formula>NOT(ISERROR(SEARCH("Muy Baja",F10)))</formula>
    </cfRule>
    <cfRule type="containsText" dxfId="560" priority="539" operator="containsText" text="Muy Baja">
      <formula>NOT(ISERROR(SEARCH("Muy Baja",F10)))</formula>
    </cfRule>
    <cfRule type="containsText" dxfId="559" priority="540" operator="containsText" text="Muy Baja'Tabla probabilidad'!">
      <formula>NOT(ISERROR(SEARCH("Muy Baja'Tabla probabilidad'!",F10)))</formula>
    </cfRule>
    <cfRule type="containsText" dxfId="558" priority="541" operator="containsText" text="Muy bajo">
      <formula>NOT(ISERROR(SEARCH("Muy bajo",F10)))</formula>
    </cfRule>
    <cfRule type="containsText" dxfId="557" priority="542" operator="containsText" text="Alta">
      <formula>NOT(ISERROR(SEARCH("Alta",F10)))</formula>
    </cfRule>
    <cfRule type="containsText" dxfId="556" priority="543" operator="containsText" text="Media">
      <formula>NOT(ISERROR(SEARCH("Media",F10)))</formula>
    </cfRule>
    <cfRule type="containsText" dxfId="555" priority="544" operator="containsText" text="Baja">
      <formula>NOT(ISERROR(SEARCH("Baja",F10)))</formula>
    </cfRule>
    <cfRule type="containsText" dxfId="554" priority="545" operator="containsText" text="Muy baja">
      <formula>NOT(ISERROR(SEARCH("Muy baja",F10)))</formula>
    </cfRule>
    <cfRule type="cellIs" dxfId="553" priority="548" operator="between">
      <formula>1</formula>
      <formula>2</formula>
    </cfRule>
    <cfRule type="cellIs" dxfId="552" priority="549" operator="between">
      <formula>0</formula>
      <formula>2</formula>
    </cfRule>
  </conditionalFormatting>
  <conditionalFormatting sqref="G10 G20 G30 G40 G50">
    <cfRule type="containsText" dxfId="551" priority="521" operator="containsText" text="Catastrófico">
      <formula>NOT(ISERROR(SEARCH("Catastrófico",G10)))</formula>
    </cfRule>
    <cfRule type="containsText" dxfId="550" priority="522" operator="containsText" text="Mayor">
      <formula>NOT(ISERROR(SEARCH("Mayor",G10)))</formula>
    </cfRule>
    <cfRule type="containsText" dxfId="549" priority="523" operator="containsText" text="Alta">
      <formula>NOT(ISERROR(SEARCH("Alta",G10)))</formula>
    </cfRule>
    <cfRule type="containsText" dxfId="548" priority="524" operator="containsText" text="Moderado">
      <formula>NOT(ISERROR(SEARCH("Moderado",G10)))</formula>
    </cfRule>
    <cfRule type="containsText" dxfId="547" priority="525" operator="containsText" text="Menor">
      <formula>NOT(ISERROR(SEARCH("Menor",G10)))</formula>
    </cfRule>
    <cfRule type="containsText" dxfId="546" priority="526" operator="containsText" text="Leve">
      <formula>NOT(ISERROR(SEARCH("Leve",G10)))</formula>
    </cfRule>
  </conditionalFormatting>
  <conditionalFormatting sqref="H10:I10 H20:I20 H30:I30 H40:I40 H50:I50">
    <cfRule type="containsText" dxfId="545" priority="516" operator="containsText" text="Extremo">
      <formula>NOT(ISERROR(SEARCH("Extremo",H10)))</formula>
    </cfRule>
    <cfRule type="containsText" dxfId="544" priority="517" operator="containsText" text="Alto">
      <formula>NOT(ISERROR(SEARCH("Alto",H10)))</formula>
    </cfRule>
    <cfRule type="containsText" dxfId="543" priority="518" operator="containsText" text="Bajo">
      <formula>NOT(ISERROR(SEARCH("Bajo",H10)))</formula>
    </cfRule>
    <cfRule type="containsText" dxfId="542" priority="519" operator="containsText" text="Moderado">
      <formula>NOT(ISERROR(SEARCH("Moderado",H10)))</formula>
    </cfRule>
    <cfRule type="containsText" dxfId="541" priority="520" operator="containsText" text="Extremo">
      <formula>NOT(ISERROR(SEARCH("Extremo",H10)))</formula>
    </cfRule>
  </conditionalFormatting>
  <conditionalFormatting sqref="J10:J59">
    <cfRule type="containsText" dxfId="540" priority="218" operator="containsText" text="Muy Baja">
      <formula>NOT(ISERROR(SEARCH("Muy Baja",J10)))</formula>
    </cfRule>
    <cfRule type="containsText" dxfId="539" priority="485" operator="containsText" text="Muy Alta">
      <formula>NOT(ISERROR(SEARCH("Muy Alta",J10)))</formula>
    </cfRule>
    <cfRule type="containsText" dxfId="538" priority="486" operator="containsText" text="Alta">
      <formula>NOT(ISERROR(SEARCH("Alta",J10)))</formula>
    </cfRule>
    <cfRule type="containsText" dxfId="537" priority="487" operator="containsText" text="Media">
      <formula>NOT(ISERROR(SEARCH("Media",J10)))</formula>
    </cfRule>
    <cfRule type="containsText" dxfId="536" priority="488" operator="containsText" text="Baja">
      <formula>NOT(ISERROR(SEARCH("Baja",J10)))</formula>
    </cfRule>
    <cfRule type="containsText" dxfId="535" priority="489" operator="containsText" text="Muy Baja">
      <formula>NOT(ISERROR(SEARCH("Muy Baja",J10)))</formula>
    </cfRule>
  </conditionalFormatting>
  <conditionalFormatting sqref="K10:K59">
    <cfRule type="containsText" dxfId="534" priority="480" operator="containsText" text="Catastrófico">
      <formula>NOT(ISERROR(SEARCH("Catastrófico",K10)))</formula>
    </cfRule>
    <cfRule type="containsText" dxfId="533" priority="481" operator="containsText" text="Moderado">
      <formula>NOT(ISERROR(SEARCH("Moderado",K10)))</formula>
    </cfRule>
    <cfRule type="containsText" dxfId="532" priority="482" operator="containsText" text="Menor">
      <formula>NOT(ISERROR(SEARCH("Menor",K10)))</formula>
    </cfRule>
    <cfRule type="containsText" dxfId="531" priority="483" operator="containsText" text="Leve">
      <formula>NOT(ISERROR(SEARCH("Leve",K10)))</formula>
    </cfRule>
    <cfRule type="containsText" dxfId="530" priority="484" operator="containsText" text="Mayor">
      <formula>NOT(ISERROR(SEARCH("Mayor",K10)))</formula>
    </cfRule>
  </conditionalFormatting>
  <conditionalFormatting sqref="M10 M20 M30 M40 M50">
    <cfRule type="containsText" dxfId="529" priority="490" operator="containsText" text="Extremo">
      <formula>NOT(ISERROR(SEARCH("Extremo",M10)))</formula>
    </cfRule>
    <cfRule type="containsText" dxfId="528" priority="491" operator="containsText" text="Alto">
      <formula>NOT(ISERROR(SEARCH("Alto",M10)))</formula>
    </cfRule>
    <cfRule type="containsText" dxfId="527" priority="492" operator="containsText" text="Moderado">
      <formula>NOT(ISERROR(SEARCH("Moderado",M10)))</formula>
    </cfRule>
    <cfRule type="containsText" dxfId="526" priority="493" operator="containsText" text="Menor">
      <formula>NOT(ISERROR(SEARCH("Menor",M10)))</formula>
    </cfRule>
    <cfRule type="containsText" dxfId="525" priority="494" operator="containsText" text="Bajo">
      <formula>NOT(ISERROR(SEARCH("Bajo",M10)))</formula>
    </cfRule>
    <cfRule type="containsText" dxfId="524" priority="495" operator="containsText" text="Moderado">
      <formula>NOT(ISERROR(SEARCH("Moderado",M10)))</formula>
    </cfRule>
    <cfRule type="containsText" dxfId="523" priority="496" operator="containsText" text="Extremo">
      <formula>NOT(ISERROR(SEARCH("Extremo",M10)))</formula>
    </cfRule>
    <cfRule type="containsText" dxfId="522" priority="497" operator="containsText" text="Baja">
      <formula>NOT(ISERROR(SEARCH("Baja",M10)))</formula>
    </cfRule>
    <cfRule type="containsText" dxfId="521" priority="498" operator="containsText" text="Alto">
      <formula>NOT(ISERROR(SEARCH("Alto",M10)))</formula>
    </cfRule>
  </conditionalFormatting>
  <conditionalFormatting sqref="F60">
    <cfRule type="containsText" dxfId="520" priority="191" operator="containsText" text="Muy Baja">
      <formula>NOT(ISERROR(SEARCH("Muy Baja",F60)))</formula>
    </cfRule>
    <cfRule type="containsText" dxfId="519" priority="192" operator="containsText" text="Baja">
      <formula>NOT(ISERROR(SEARCH("Baja",F60)))</formula>
    </cfRule>
    <cfRule type="containsText" dxfId="518" priority="193" operator="containsText" text="Muy Alta">
      <formula>NOT(ISERROR(SEARCH("Muy Alta",F60)))</formula>
    </cfRule>
    <cfRule type="containsText" dxfId="517" priority="194" operator="containsText" text="Alta">
      <formula>NOT(ISERROR(SEARCH("Alta",F60)))</formula>
    </cfRule>
    <cfRule type="containsText" dxfId="516" priority="195" operator="containsText" text="Media">
      <formula>NOT(ISERROR(SEARCH("Media",F60)))</formula>
    </cfRule>
    <cfRule type="containsText" dxfId="515" priority="196" operator="containsText" text="Media">
      <formula>NOT(ISERROR(SEARCH("Media",F60)))</formula>
    </cfRule>
    <cfRule type="containsText" dxfId="514" priority="197" operator="containsText" text="Media">
      <formula>NOT(ISERROR(SEARCH("Media",F60)))</formula>
    </cfRule>
    <cfRule type="containsText" dxfId="513" priority="198" operator="containsText" text="Muy Baja">
      <formula>NOT(ISERROR(SEARCH("Muy Baja",F60)))</formula>
    </cfRule>
    <cfRule type="containsText" dxfId="512" priority="199" operator="containsText" text="Baja">
      <formula>NOT(ISERROR(SEARCH("Baja",F60)))</formula>
    </cfRule>
    <cfRule type="containsText" dxfId="511" priority="200" operator="containsText" text="Muy Baja">
      <formula>NOT(ISERROR(SEARCH("Muy Baja",F60)))</formula>
    </cfRule>
    <cfRule type="containsText" dxfId="510" priority="201" operator="containsText" text="Muy Baja">
      <formula>NOT(ISERROR(SEARCH("Muy Baja",F60)))</formula>
    </cfRule>
    <cfRule type="containsText" dxfId="509" priority="202" operator="containsText" text="Muy Baja">
      <formula>NOT(ISERROR(SEARCH("Muy Baja",F60)))</formula>
    </cfRule>
    <cfRule type="containsText" dxfId="508" priority="203" operator="containsText" text="Muy Baja'Tabla probabilidad'!">
      <formula>NOT(ISERROR(SEARCH("Muy Baja'Tabla probabilidad'!",F60)))</formula>
    </cfRule>
    <cfRule type="containsText" dxfId="507" priority="204" operator="containsText" text="Muy bajo">
      <formula>NOT(ISERROR(SEARCH("Muy bajo",F60)))</formula>
    </cfRule>
    <cfRule type="containsText" dxfId="506" priority="205" operator="containsText" text="Alta">
      <formula>NOT(ISERROR(SEARCH("Alta",F60)))</formula>
    </cfRule>
    <cfRule type="containsText" dxfId="505" priority="206" operator="containsText" text="Media">
      <formula>NOT(ISERROR(SEARCH("Media",F60)))</formula>
    </cfRule>
    <cfRule type="containsText" dxfId="504" priority="207" operator="containsText" text="Baja">
      <formula>NOT(ISERROR(SEARCH("Baja",F60)))</formula>
    </cfRule>
    <cfRule type="containsText" dxfId="503" priority="208" operator="containsText" text="Muy baja">
      <formula>NOT(ISERROR(SEARCH("Muy baja",F60)))</formula>
    </cfRule>
    <cfRule type="cellIs" dxfId="502" priority="211" operator="between">
      <formula>1</formula>
      <formula>2</formula>
    </cfRule>
    <cfRule type="cellIs" dxfId="501" priority="212" operator="between">
      <formula>0</formula>
      <formula>2</formula>
    </cfRule>
  </conditionalFormatting>
  <conditionalFormatting sqref="G60">
    <cfRule type="containsText" dxfId="500" priority="185" operator="containsText" text="Catastrófico">
      <formula>NOT(ISERROR(SEARCH("Catastrófico",G60)))</formula>
    </cfRule>
    <cfRule type="containsText" dxfId="499" priority="186" operator="containsText" text="Mayor">
      <formula>NOT(ISERROR(SEARCH("Mayor",G60)))</formula>
    </cfRule>
    <cfRule type="containsText" dxfId="498" priority="187" operator="containsText" text="Alta">
      <formula>NOT(ISERROR(SEARCH("Alta",G60)))</formula>
    </cfRule>
    <cfRule type="containsText" dxfId="497" priority="188" operator="containsText" text="Moderado">
      <formula>NOT(ISERROR(SEARCH("Moderado",G60)))</formula>
    </cfRule>
    <cfRule type="containsText" dxfId="496" priority="189" operator="containsText" text="Menor">
      <formula>NOT(ISERROR(SEARCH("Menor",G60)))</formula>
    </cfRule>
    <cfRule type="containsText" dxfId="495" priority="190" operator="containsText" text="Leve">
      <formula>NOT(ISERROR(SEARCH("Leve",G60)))</formula>
    </cfRule>
  </conditionalFormatting>
  <conditionalFormatting sqref="H60:I60">
    <cfRule type="containsText" dxfId="494" priority="180" operator="containsText" text="Extremo">
      <formula>NOT(ISERROR(SEARCH("Extremo",H60)))</formula>
    </cfRule>
    <cfRule type="containsText" dxfId="493" priority="181" operator="containsText" text="Alto">
      <formula>NOT(ISERROR(SEARCH("Alto",H60)))</formula>
    </cfRule>
    <cfRule type="containsText" dxfId="492" priority="182" operator="containsText" text="Bajo">
      <formula>NOT(ISERROR(SEARCH("Bajo",H60)))</formula>
    </cfRule>
    <cfRule type="containsText" dxfId="491" priority="183" operator="containsText" text="Moderado">
      <formula>NOT(ISERROR(SEARCH("Moderado",H60)))</formula>
    </cfRule>
    <cfRule type="containsText" dxfId="490" priority="184" operator="containsText" text="Extremo">
      <formula>NOT(ISERROR(SEARCH("Extremo",H60)))</formula>
    </cfRule>
  </conditionalFormatting>
  <conditionalFormatting sqref="J60:J69">
    <cfRule type="containsText" dxfId="489" priority="160" operator="containsText" text="Muy Baja">
      <formula>NOT(ISERROR(SEARCH("Muy Baja",J60)))</formula>
    </cfRule>
    <cfRule type="containsText" dxfId="488" priority="166" operator="containsText" text="Muy Alta">
      <formula>NOT(ISERROR(SEARCH("Muy Alta",J60)))</formula>
    </cfRule>
    <cfRule type="containsText" dxfId="487" priority="167" operator="containsText" text="Alta">
      <formula>NOT(ISERROR(SEARCH("Alta",J60)))</formula>
    </cfRule>
    <cfRule type="containsText" dxfId="486" priority="168" operator="containsText" text="Media">
      <formula>NOT(ISERROR(SEARCH("Media",J60)))</formula>
    </cfRule>
    <cfRule type="containsText" dxfId="485" priority="169" operator="containsText" text="Baja">
      <formula>NOT(ISERROR(SEARCH("Baja",J60)))</formula>
    </cfRule>
    <cfRule type="containsText" dxfId="484" priority="170" operator="containsText" text="Muy Baja">
      <formula>NOT(ISERROR(SEARCH("Muy Baja",J60)))</formula>
    </cfRule>
  </conditionalFormatting>
  <conditionalFormatting sqref="K60:K69">
    <cfRule type="containsText" dxfId="483" priority="161" operator="containsText" text="Catastrófico">
      <formula>NOT(ISERROR(SEARCH("Catastrófico",K60)))</formula>
    </cfRule>
    <cfRule type="containsText" dxfId="482" priority="162" operator="containsText" text="Moderado">
      <formula>NOT(ISERROR(SEARCH("Moderado",K60)))</formula>
    </cfRule>
    <cfRule type="containsText" dxfId="481" priority="163" operator="containsText" text="Menor">
      <formula>NOT(ISERROR(SEARCH("Menor",K60)))</formula>
    </cfRule>
    <cfRule type="containsText" dxfId="480" priority="164" operator="containsText" text="Leve">
      <formula>NOT(ISERROR(SEARCH("Leve",K60)))</formula>
    </cfRule>
    <cfRule type="containsText" dxfId="479" priority="165" operator="containsText" text="Mayor">
      <formula>NOT(ISERROR(SEARCH("Mayor",K60)))</formula>
    </cfRule>
  </conditionalFormatting>
  <conditionalFormatting sqref="M60">
    <cfRule type="containsText" dxfId="478" priority="171" operator="containsText" text="Extremo">
      <formula>NOT(ISERROR(SEARCH("Extremo",M60)))</formula>
    </cfRule>
    <cfRule type="containsText" dxfId="477" priority="172" operator="containsText" text="Alto">
      <formula>NOT(ISERROR(SEARCH("Alto",M60)))</formula>
    </cfRule>
    <cfRule type="containsText" dxfId="476" priority="173" operator="containsText" text="Moderado">
      <formula>NOT(ISERROR(SEARCH("Moderado",M60)))</formula>
    </cfRule>
    <cfRule type="containsText" dxfId="475" priority="174" operator="containsText" text="Menor">
      <formula>NOT(ISERROR(SEARCH("Menor",M60)))</formula>
    </cfRule>
    <cfRule type="containsText" dxfId="474" priority="175" operator="containsText" text="Bajo">
      <formula>NOT(ISERROR(SEARCH("Bajo",M60)))</formula>
    </cfRule>
    <cfRule type="containsText" dxfId="473" priority="176" operator="containsText" text="Moderado">
      <formula>NOT(ISERROR(SEARCH("Moderado",M60)))</formula>
    </cfRule>
    <cfRule type="containsText" dxfId="472" priority="177" operator="containsText" text="Extremo">
      <formula>NOT(ISERROR(SEARCH("Extremo",M60)))</formula>
    </cfRule>
    <cfRule type="containsText" dxfId="471" priority="178" operator="containsText" text="Baja">
      <formula>NOT(ISERROR(SEARCH("Baja",M60)))</formula>
    </cfRule>
    <cfRule type="containsText" dxfId="470" priority="179" operator="containsText" text="Alto">
      <formula>NOT(ISERROR(SEARCH("Alto",M60)))</formula>
    </cfRule>
  </conditionalFormatting>
  <dataValidations count="1">
    <dataValidation type="list" allowBlank="1" showInputMessage="1" showErrorMessage="1" sqref="D10:D69" xr:uid="{00000000-0002-0000-0600-000000000000}">
      <formula1>#REF!</formula1>
    </dataValidation>
  </dataValidations>
  <printOptions horizontalCentered="1"/>
  <pageMargins left="0.70866141732283472" right="0.70866141732283472" top="0.74803149606299213" bottom="0.74803149606299213" header="0.31496062992125984" footer="0.31496062992125984"/>
  <pageSetup scale="58"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546" operator="containsText" id="{E50DE147-7B2A-40A6-95D7-AEA96FC942F8}">
            <xm:f>NOT(ISERROR(SEARCH('8- Políticas de Administración '!$B$5,F10)))</xm:f>
            <xm:f>'8- Políticas de Administración '!$B$5</xm:f>
            <x14:dxf>
              <font>
                <color rgb="FF006100"/>
              </font>
              <fill>
                <patternFill>
                  <bgColor rgb="FFC6EFCE"/>
                </patternFill>
              </fill>
            </x14:dxf>
          </x14:cfRule>
          <x14:cfRule type="containsText" priority="547" operator="containsText" id="{1034B27F-53CC-4A29-BA39-C5FDB949099A}">
            <xm:f>NOT(ISERROR(SEARCH('8- Políticas de Administración '!$B$5,F10)))</xm:f>
            <xm:f>'8- Políticas de Administración '!$B$5</xm:f>
            <x14:dxf>
              <font>
                <color rgb="FF9C0006"/>
              </font>
              <fill>
                <patternFill>
                  <bgColor rgb="FFFFC7CE"/>
                </patternFill>
              </fill>
            </x14:dxf>
          </x14:cfRule>
          <xm:sqref>F10 F20 F30 F40 F50</xm:sqref>
        </x14:conditionalFormatting>
        <x14:conditionalFormatting xmlns:xm="http://schemas.microsoft.com/office/excel/2006/main">
          <x14:cfRule type="containsText" priority="209" operator="containsText" id="{DA2471A9-B21E-4F6C-B1ED-494604B45D18}">
            <xm:f>NOT(ISERROR(SEARCH('8- Políticas de Administración '!$B$5,F60)))</xm:f>
            <xm:f>'8- Políticas de Administración '!$B$5</xm:f>
            <x14:dxf>
              <font>
                <color rgb="FF006100"/>
              </font>
              <fill>
                <patternFill>
                  <bgColor rgb="FFC6EFCE"/>
                </patternFill>
              </fill>
            </x14:dxf>
          </x14:cfRule>
          <x14:cfRule type="containsText" priority="210" operator="containsText" id="{CE6FC4CA-7CDB-4B6B-8BAC-845953509D45}">
            <xm:f>NOT(ISERROR(SEARCH('8- Políticas de Administración '!$B$5,F60)))</xm:f>
            <xm:f>'8- Políticas de Administración '!$B$5</xm:f>
            <x14:dxf>
              <font>
                <color rgb="FF9C0006"/>
              </font>
              <fill>
                <patternFill>
                  <bgColor rgb="FFFFC7CE"/>
                </patternFill>
              </fill>
            </x14:dxf>
          </x14:cfRule>
          <xm:sqref>F60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1000000}">
          <x14:formula1>
            <xm:f>'9- Matriz de Calor '!$S$8:$S$11</xm:f>
          </x14:formula1>
          <xm:sqref>N10:N69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A1:EG718"/>
  <sheetViews>
    <sheetView showGridLines="0" zoomScale="55" zoomScaleNormal="55" workbookViewId="0">
      <selection activeCell="P35" sqref="P35"/>
    </sheetView>
  </sheetViews>
  <sheetFormatPr defaultColWidth="11.42578125" defaultRowHeight="15"/>
  <cols>
    <col min="2" max="2" width="24.28515625" customWidth="1"/>
    <col min="3" max="3" width="62.85546875" customWidth="1"/>
    <col min="4" max="4" width="10.28515625" bestFit="1" customWidth="1"/>
    <col min="5" max="5" width="84.28515625" style="37"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34"/>
    </row>
    <row r="2" spans="1:137" ht="24" thickBot="1">
      <c r="A2" s="1"/>
      <c r="B2" s="497" t="s">
        <v>378</v>
      </c>
      <c r="C2" s="497"/>
      <c r="D2" s="497"/>
      <c r="E2" s="497"/>
      <c r="F2" s="264"/>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8"/>
      <c r="C3" s="8"/>
      <c r="D3" s="8"/>
      <c r="E3" s="35"/>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50"/>
      <c r="C4" s="265" t="s">
        <v>379</v>
      </c>
      <c r="D4" s="266"/>
      <c r="E4" s="267" t="s">
        <v>380</v>
      </c>
      <c r="F4" s="268"/>
      <c r="G4" s="1"/>
      <c r="H4" s="1"/>
      <c r="I4" s="1"/>
      <c r="J4" s="1"/>
      <c r="K4" s="1"/>
      <c r="L4" s="1"/>
      <c r="M4" s="1"/>
      <c r="N4" s="1"/>
      <c r="O4" s="1"/>
      <c r="P4" s="1"/>
      <c r="Q4" s="1"/>
      <c r="R4" s="1"/>
      <c r="S4" s="1"/>
      <c r="T4" s="1"/>
      <c r="U4" s="1"/>
      <c r="V4" s="1"/>
      <c r="W4" s="1"/>
      <c r="X4" s="1"/>
      <c r="Y4" s="1"/>
      <c r="Z4" s="1"/>
      <c r="AA4" s="1"/>
      <c r="AB4" s="1"/>
      <c r="AC4" s="1"/>
      <c r="AD4" s="1"/>
      <c r="AE4" s="1"/>
    </row>
    <row r="5" spans="1:137" ht="40.5">
      <c r="A5" s="1"/>
      <c r="B5" s="50"/>
      <c r="C5" s="269" t="s">
        <v>381</v>
      </c>
      <c r="D5" s="269"/>
      <c r="E5" s="269" t="s">
        <v>382</v>
      </c>
      <c r="F5" s="270" t="s">
        <v>380</v>
      </c>
      <c r="G5" s="1"/>
      <c r="H5" s="1"/>
      <c r="I5" s="1"/>
      <c r="J5" s="1"/>
      <c r="K5" s="1"/>
      <c r="L5" s="1"/>
      <c r="M5" s="1"/>
      <c r="N5" s="1"/>
      <c r="O5" s="1"/>
      <c r="P5" s="1"/>
      <c r="Q5" s="1"/>
      <c r="R5" s="1"/>
      <c r="S5" s="1"/>
      <c r="T5" s="1"/>
      <c r="U5" s="1"/>
      <c r="V5" s="1"/>
      <c r="W5" s="1"/>
      <c r="X5" s="1"/>
      <c r="Y5" s="1"/>
      <c r="Z5" s="1"/>
      <c r="AA5" s="1"/>
      <c r="AB5" s="1"/>
      <c r="AC5" s="1"/>
      <c r="AD5" s="1"/>
      <c r="AE5" s="1"/>
    </row>
    <row r="6" spans="1:137" ht="20.25">
      <c r="A6" s="1"/>
      <c r="B6" s="51" t="s">
        <v>383</v>
      </c>
      <c r="C6" s="187" t="s">
        <v>384</v>
      </c>
      <c r="D6" s="188">
        <v>0.04</v>
      </c>
      <c r="E6" s="189" t="s">
        <v>385</v>
      </c>
      <c r="F6" s="77">
        <v>1</v>
      </c>
      <c r="G6" s="1"/>
      <c r="H6" s="39"/>
      <c r="I6" s="1"/>
      <c r="J6" s="1"/>
      <c r="K6" s="1"/>
      <c r="L6" s="1"/>
      <c r="M6" s="1"/>
      <c r="N6" s="1"/>
      <c r="O6" s="1"/>
      <c r="P6" s="1"/>
      <c r="Q6" s="1"/>
      <c r="R6" s="1"/>
      <c r="S6" s="1"/>
      <c r="T6" s="1"/>
      <c r="U6" s="1"/>
      <c r="V6" s="1"/>
      <c r="W6" s="1"/>
      <c r="X6" s="1"/>
      <c r="Y6" s="1"/>
      <c r="Z6" s="1"/>
      <c r="AA6" s="1"/>
      <c r="AB6" s="1"/>
      <c r="AC6" s="1"/>
      <c r="AD6" s="1"/>
      <c r="AE6" s="1"/>
    </row>
    <row r="7" spans="1:137" ht="20.25">
      <c r="A7" s="1"/>
      <c r="B7" s="52" t="s">
        <v>386</v>
      </c>
      <c r="C7" s="187" t="s">
        <v>387</v>
      </c>
      <c r="D7" s="188">
        <v>0.09</v>
      </c>
      <c r="E7" s="189" t="s">
        <v>388</v>
      </c>
      <c r="F7" s="77">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53" t="s">
        <v>389</v>
      </c>
      <c r="C8" s="187" t="s">
        <v>390</v>
      </c>
      <c r="D8" s="188">
        <v>0.28999999999999998</v>
      </c>
      <c r="E8" s="189" t="s">
        <v>391</v>
      </c>
      <c r="F8" s="77">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54" t="s">
        <v>392</v>
      </c>
      <c r="C9" s="187" t="s">
        <v>393</v>
      </c>
      <c r="D9" s="188">
        <v>0.49</v>
      </c>
      <c r="E9" s="189" t="s">
        <v>394</v>
      </c>
      <c r="F9" s="77">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55" t="s">
        <v>395</v>
      </c>
      <c r="C10" s="187" t="s">
        <v>396</v>
      </c>
      <c r="D10" s="188">
        <v>1</v>
      </c>
      <c r="E10" s="189" t="s">
        <v>397</v>
      </c>
      <c r="F10" s="77">
        <v>5</v>
      </c>
      <c r="G10" s="1"/>
      <c r="H10" s="1"/>
      <c r="I10" s="73" t="s">
        <v>398</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36"/>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34"/>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34"/>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498" t="s">
        <v>399</v>
      </c>
      <c r="C14" s="498"/>
      <c r="D14" s="498"/>
      <c r="E14" s="498"/>
      <c r="F14" s="271"/>
      <c r="G14" s="49"/>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58"/>
      <c r="C15" s="272"/>
      <c r="D15" s="272"/>
      <c r="E15" s="272"/>
      <c r="F15" s="58"/>
      <c r="G15" s="1"/>
      <c r="H15" s="1"/>
      <c r="I15" s="1"/>
      <c r="J15" s="1"/>
      <c r="K15" s="1"/>
      <c r="L15" s="1"/>
      <c r="M15" s="1"/>
      <c r="N15" s="1"/>
      <c r="O15" s="1"/>
      <c r="P15" s="1"/>
      <c r="Q15" s="1"/>
      <c r="R15" s="1"/>
      <c r="S15" s="1"/>
      <c r="T15" s="1"/>
      <c r="U15" s="1"/>
      <c r="V15" s="1"/>
      <c r="W15" s="1"/>
      <c r="X15" s="1"/>
      <c r="Y15" s="1"/>
      <c r="Z15" s="1"/>
      <c r="AA15" s="1"/>
      <c r="AB15" s="1"/>
      <c r="AC15" s="1"/>
      <c r="AD15" s="1"/>
      <c r="AE15" s="1"/>
    </row>
    <row r="16" spans="1:137" s="59" customFormat="1" ht="20.25">
      <c r="A16" s="57"/>
      <c r="B16" s="58"/>
      <c r="C16" s="494" t="s">
        <v>296</v>
      </c>
      <c r="D16" s="494"/>
      <c r="E16" s="494"/>
      <c r="F16" s="58"/>
      <c r="G16" s="57"/>
      <c r="H16" s="57"/>
      <c r="I16" s="74" t="s">
        <v>288</v>
      </c>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row>
    <row r="17" spans="1:137" s="59" customFormat="1" ht="30.75" customHeight="1">
      <c r="A17" s="57"/>
      <c r="B17" s="51" t="s">
        <v>400</v>
      </c>
      <c r="C17" s="493" t="s">
        <v>401</v>
      </c>
      <c r="D17" s="493"/>
      <c r="E17" s="493"/>
      <c r="F17" s="77">
        <v>1</v>
      </c>
      <c r="G17" s="57"/>
      <c r="H17" s="57"/>
      <c r="I17" s="73" t="s">
        <v>296</v>
      </c>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row>
    <row r="18" spans="1:137" s="59" customFormat="1" ht="30.75" customHeight="1">
      <c r="A18" s="57"/>
      <c r="B18" s="52" t="s">
        <v>402</v>
      </c>
      <c r="C18" s="493" t="s">
        <v>403</v>
      </c>
      <c r="D18" s="493"/>
      <c r="E18" s="493"/>
      <c r="F18" s="77">
        <v>2</v>
      </c>
      <c r="G18" s="57"/>
      <c r="H18" s="57"/>
      <c r="I18" s="73" t="s">
        <v>293</v>
      </c>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row>
    <row r="19" spans="1:137" s="59" customFormat="1" ht="30.75" customHeight="1">
      <c r="A19" s="57"/>
      <c r="B19" s="53" t="s">
        <v>404</v>
      </c>
      <c r="C19" s="493" t="s">
        <v>405</v>
      </c>
      <c r="D19" s="493"/>
      <c r="E19" s="493"/>
      <c r="F19" s="77">
        <v>3</v>
      </c>
      <c r="G19" s="57"/>
      <c r="H19" s="57"/>
      <c r="I19" s="73" t="s">
        <v>299</v>
      </c>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row>
    <row r="20" spans="1:137" s="59" customFormat="1" ht="30.75" customHeight="1">
      <c r="A20" s="57"/>
      <c r="B20" s="54" t="s">
        <v>406</v>
      </c>
      <c r="C20" s="493" t="s">
        <v>297</v>
      </c>
      <c r="D20" s="493"/>
      <c r="E20" s="493"/>
      <c r="F20" s="77">
        <v>4</v>
      </c>
      <c r="G20" s="57"/>
      <c r="H20" s="57"/>
      <c r="I20" s="73" t="s">
        <v>407</v>
      </c>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row>
    <row r="21" spans="1:137" s="59" customFormat="1" ht="30.75" customHeight="1">
      <c r="A21" s="57"/>
      <c r="B21" s="55" t="s">
        <v>408</v>
      </c>
      <c r="C21" s="493" t="s">
        <v>317</v>
      </c>
      <c r="D21" s="493"/>
      <c r="E21" s="493"/>
      <c r="F21" s="77">
        <v>5</v>
      </c>
      <c r="G21" s="57"/>
      <c r="H21" s="57"/>
      <c r="I21" s="73" t="str">
        <f>C48</f>
        <v>Interrupción o afectación en la prestación del servicio administrativo</v>
      </c>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row>
    <row r="22" spans="1:137" s="59" customFormat="1" ht="20.25">
      <c r="A22" s="57"/>
      <c r="B22" s="65"/>
      <c r="C22" s="56"/>
      <c r="D22" s="56"/>
      <c r="E22" s="56"/>
      <c r="F22" s="66"/>
      <c r="G22" s="57"/>
      <c r="H22" s="57"/>
      <c r="I22" s="73" t="str">
        <f>C56</f>
        <v>Afectación Ambiental</v>
      </c>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row>
    <row r="23" spans="1:137" s="59" customFormat="1" ht="20.25">
      <c r="A23" s="57"/>
      <c r="B23" s="65"/>
      <c r="C23" s="56"/>
      <c r="D23" s="56"/>
      <c r="E23" s="56"/>
      <c r="F23" s="66"/>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row>
    <row r="24" spans="1:137" s="59" customFormat="1" ht="20.25">
      <c r="A24" s="57"/>
      <c r="B24" s="58"/>
      <c r="C24" s="496" t="s">
        <v>293</v>
      </c>
      <c r="D24" s="496"/>
      <c r="E24" s="496"/>
      <c r="F24" s="66"/>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row>
    <row r="25" spans="1:137" s="59" customFormat="1" ht="20.25">
      <c r="A25" s="57"/>
      <c r="B25" s="60" t="s">
        <v>400</v>
      </c>
      <c r="C25" s="493" t="s">
        <v>409</v>
      </c>
      <c r="D25" s="493"/>
      <c r="E25" s="493"/>
      <c r="F25" s="77">
        <v>1</v>
      </c>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row>
    <row r="26" spans="1:137" s="59" customFormat="1" ht="20.25">
      <c r="A26" s="57"/>
      <c r="B26" s="61" t="s">
        <v>402</v>
      </c>
      <c r="C26" s="493" t="s">
        <v>410</v>
      </c>
      <c r="D26" s="493"/>
      <c r="E26" s="493"/>
      <c r="F26" s="77">
        <v>2</v>
      </c>
      <c r="G26" s="57"/>
      <c r="H26" s="57"/>
      <c r="I26" s="65"/>
      <c r="J26" s="65"/>
      <c r="K26" s="65"/>
      <c r="L26" s="65"/>
      <c r="M26" s="65"/>
      <c r="N26" s="65"/>
      <c r="O26" s="65"/>
      <c r="P26" s="65"/>
      <c r="Q26" s="65"/>
      <c r="R26" s="65"/>
      <c r="S26" s="65"/>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row>
    <row r="27" spans="1:137" s="59" customFormat="1" ht="20.25">
      <c r="A27" s="57"/>
      <c r="B27" s="62" t="s">
        <v>404</v>
      </c>
      <c r="C27" s="493" t="s">
        <v>294</v>
      </c>
      <c r="D27" s="493"/>
      <c r="E27" s="493"/>
      <c r="F27" s="77">
        <v>3</v>
      </c>
      <c r="G27" s="57"/>
      <c r="H27" s="57"/>
      <c r="I27" s="65" t="s">
        <v>411</v>
      </c>
      <c r="J27" s="65"/>
      <c r="K27" s="65"/>
      <c r="L27" s="65"/>
      <c r="M27" s="65"/>
      <c r="N27" s="65"/>
      <c r="O27" s="65"/>
      <c r="P27" s="65"/>
      <c r="Q27" s="65"/>
      <c r="R27" s="65"/>
      <c r="S27" s="65"/>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row>
    <row r="28" spans="1:137" s="59" customFormat="1" ht="20.25">
      <c r="A28" s="57"/>
      <c r="B28" s="63" t="s">
        <v>406</v>
      </c>
      <c r="C28" s="493" t="s">
        <v>412</v>
      </c>
      <c r="D28" s="493"/>
      <c r="E28" s="493"/>
      <c r="F28" s="77">
        <v>4</v>
      </c>
      <c r="G28" s="57"/>
      <c r="H28" s="57"/>
      <c r="I28" s="65" t="s">
        <v>413</v>
      </c>
      <c r="J28" s="65"/>
      <c r="K28" s="65"/>
      <c r="L28" s="65"/>
      <c r="M28" s="65"/>
      <c r="N28" s="65"/>
      <c r="O28" s="65"/>
      <c r="P28" s="65"/>
      <c r="Q28" s="65"/>
      <c r="R28" s="65"/>
      <c r="S28" s="65"/>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row>
    <row r="29" spans="1:137" s="59" customFormat="1" ht="20.25">
      <c r="A29" s="57"/>
      <c r="B29" s="64" t="s">
        <v>408</v>
      </c>
      <c r="C29" s="493" t="s">
        <v>414</v>
      </c>
      <c r="D29" s="493"/>
      <c r="E29" s="493"/>
      <c r="F29" s="77">
        <v>5</v>
      </c>
      <c r="G29" s="57"/>
      <c r="H29" s="57"/>
      <c r="I29" s="65" t="s">
        <v>415</v>
      </c>
      <c r="J29" s="65"/>
      <c r="K29" s="65"/>
      <c r="L29" s="65"/>
      <c r="M29" s="65"/>
      <c r="N29" s="65"/>
      <c r="O29" s="65"/>
      <c r="P29" s="65"/>
      <c r="Q29" s="65"/>
      <c r="R29" s="65"/>
      <c r="S29" s="65"/>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row>
    <row r="30" spans="1:137" s="59" customFormat="1" ht="20.25">
      <c r="A30" s="57"/>
      <c r="B30" s="65"/>
      <c r="C30" s="56"/>
      <c r="D30" s="56"/>
      <c r="E30" s="56"/>
      <c r="F30" s="66"/>
      <c r="G30" s="57"/>
      <c r="H30" s="57"/>
      <c r="I30" s="65" t="s">
        <v>416</v>
      </c>
      <c r="J30" s="65"/>
      <c r="K30" s="65"/>
      <c r="L30" s="65"/>
      <c r="M30" s="65"/>
      <c r="N30" s="65"/>
      <c r="O30" s="65"/>
      <c r="P30" s="65"/>
      <c r="Q30" s="65"/>
      <c r="R30" s="65"/>
      <c r="S30" s="65"/>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row>
    <row r="31" spans="1:137" s="57" customFormat="1" ht="20.25">
      <c r="B31" s="67"/>
      <c r="C31" s="67"/>
      <c r="D31" s="67"/>
      <c r="E31" s="67"/>
      <c r="F31" s="66"/>
      <c r="I31" s="65" t="s">
        <v>417</v>
      </c>
      <c r="J31" s="65"/>
      <c r="K31" s="65"/>
      <c r="L31" s="65"/>
      <c r="M31" s="65"/>
      <c r="N31" s="65"/>
      <c r="O31" s="65"/>
      <c r="P31" s="65"/>
      <c r="Q31" s="65"/>
      <c r="R31" s="65"/>
      <c r="S31" s="65"/>
    </row>
    <row r="32" spans="1:137" s="57" customFormat="1" ht="20.25">
      <c r="B32" s="76"/>
      <c r="C32" s="494" t="s">
        <v>299</v>
      </c>
      <c r="D32" s="494"/>
      <c r="E32" s="494"/>
      <c r="F32" s="66"/>
      <c r="I32" s="65"/>
      <c r="J32" s="65"/>
      <c r="K32" s="65"/>
      <c r="L32" s="65"/>
      <c r="M32" s="65"/>
      <c r="N32" s="65"/>
      <c r="O32" s="65"/>
      <c r="P32" s="65"/>
      <c r="Q32" s="65"/>
      <c r="R32" s="65"/>
      <c r="S32" s="65"/>
    </row>
    <row r="33" spans="2:19" s="57" customFormat="1" ht="20.25">
      <c r="B33" s="51" t="s">
        <v>400</v>
      </c>
      <c r="C33" s="493" t="s">
        <v>418</v>
      </c>
      <c r="D33" s="493"/>
      <c r="E33" s="493"/>
      <c r="F33" s="77">
        <v>1</v>
      </c>
      <c r="I33" s="65" t="s">
        <v>411</v>
      </c>
      <c r="J33" s="65"/>
      <c r="K33" s="65"/>
      <c r="L33" s="65"/>
      <c r="M33" s="65"/>
      <c r="N33" s="65"/>
      <c r="O33" s="65"/>
      <c r="P33" s="65"/>
      <c r="Q33" s="65"/>
      <c r="R33" s="65"/>
      <c r="S33" s="65"/>
    </row>
    <row r="34" spans="2:19" s="57" customFormat="1" ht="20.25">
      <c r="B34" s="52" t="s">
        <v>402</v>
      </c>
      <c r="C34" s="493" t="s">
        <v>307</v>
      </c>
      <c r="D34" s="493"/>
      <c r="E34" s="493"/>
      <c r="F34" s="77">
        <v>2</v>
      </c>
      <c r="I34" s="65" t="s">
        <v>413</v>
      </c>
      <c r="J34" s="65"/>
      <c r="K34" s="65"/>
      <c r="L34" s="65"/>
      <c r="M34" s="65"/>
      <c r="N34" s="65"/>
      <c r="O34" s="65"/>
      <c r="P34" s="65"/>
      <c r="Q34" s="65"/>
      <c r="R34" s="65"/>
      <c r="S34" s="65"/>
    </row>
    <row r="35" spans="2:19" s="57" customFormat="1" ht="20.25">
      <c r="B35" s="53" t="s">
        <v>404</v>
      </c>
      <c r="C35" s="493" t="s">
        <v>300</v>
      </c>
      <c r="D35" s="493"/>
      <c r="E35" s="493"/>
      <c r="F35" s="77">
        <v>3</v>
      </c>
      <c r="I35" s="65" t="s">
        <v>415</v>
      </c>
      <c r="J35" s="65"/>
      <c r="K35" s="65"/>
      <c r="L35" s="65"/>
      <c r="M35" s="65"/>
      <c r="N35" s="65"/>
      <c r="O35" s="65"/>
      <c r="P35" s="65"/>
      <c r="Q35" s="65"/>
      <c r="R35" s="65"/>
      <c r="S35" s="65"/>
    </row>
    <row r="36" spans="2:19" s="57" customFormat="1" ht="20.25">
      <c r="B36" s="54" t="s">
        <v>406</v>
      </c>
      <c r="C36" s="493" t="s">
        <v>419</v>
      </c>
      <c r="D36" s="493"/>
      <c r="E36" s="493"/>
      <c r="F36" s="77">
        <v>4</v>
      </c>
      <c r="I36" s="65" t="s">
        <v>416</v>
      </c>
      <c r="J36" s="65"/>
      <c r="K36" s="65"/>
      <c r="L36" s="65"/>
      <c r="M36" s="65"/>
      <c r="N36" s="65"/>
      <c r="O36" s="65"/>
      <c r="P36" s="65"/>
      <c r="Q36" s="65"/>
      <c r="R36" s="65"/>
      <c r="S36" s="65"/>
    </row>
    <row r="37" spans="2:19" s="57" customFormat="1" ht="20.25">
      <c r="B37" s="55" t="s">
        <v>408</v>
      </c>
      <c r="C37" s="493" t="s">
        <v>420</v>
      </c>
      <c r="D37" s="493"/>
      <c r="E37" s="493"/>
      <c r="F37" s="77">
        <v>5</v>
      </c>
      <c r="I37" s="65" t="s">
        <v>417</v>
      </c>
      <c r="J37" s="65"/>
      <c r="K37" s="65"/>
      <c r="L37" s="65"/>
      <c r="M37" s="65"/>
      <c r="N37" s="65"/>
      <c r="O37" s="65"/>
      <c r="P37" s="65"/>
      <c r="Q37" s="65"/>
      <c r="R37" s="65"/>
      <c r="S37" s="65"/>
    </row>
    <row r="38" spans="2:19" s="57" customFormat="1" ht="20.25">
      <c r="B38" s="67"/>
      <c r="C38" s="67"/>
      <c r="D38" s="67"/>
      <c r="E38" s="67"/>
      <c r="F38" s="66"/>
      <c r="I38" s="65"/>
      <c r="J38" s="65"/>
      <c r="K38" s="65"/>
      <c r="L38" s="65"/>
      <c r="M38" s="65"/>
      <c r="N38" s="65"/>
      <c r="O38" s="65"/>
      <c r="P38" s="65"/>
      <c r="Q38" s="65"/>
      <c r="R38" s="65"/>
      <c r="S38" s="65"/>
    </row>
    <row r="39" spans="2:19" s="57" customFormat="1" ht="20.25">
      <c r="B39" s="67"/>
      <c r="C39" s="67"/>
      <c r="D39" s="67"/>
      <c r="E39" s="67"/>
      <c r="F39" s="66"/>
    </row>
    <row r="40" spans="2:19" s="57" customFormat="1" ht="20.25">
      <c r="B40" s="58"/>
      <c r="C40" s="494" t="s">
        <v>407</v>
      </c>
      <c r="D40" s="494"/>
      <c r="E40" s="494"/>
      <c r="F40" s="66"/>
    </row>
    <row r="41" spans="2:19" s="57" customFormat="1" ht="20.25">
      <c r="B41" s="273" t="s">
        <v>400</v>
      </c>
      <c r="C41" s="493" t="s">
        <v>421</v>
      </c>
      <c r="D41" s="493"/>
      <c r="E41" s="493"/>
      <c r="F41" s="77">
        <v>1</v>
      </c>
    </row>
    <row r="42" spans="2:19" s="57" customFormat="1" ht="20.25">
      <c r="B42" s="274" t="s">
        <v>402</v>
      </c>
      <c r="C42" s="493" t="s">
        <v>422</v>
      </c>
      <c r="D42" s="493"/>
      <c r="E42" s="493"/>
      <c r="F42" s="77">
        <v>2</v>
      </c>
    </row>
    <row r="43" spans="2:19" s="57" customFormat="1" ht="20.25">
      <c r="B43" s="275" t="s">
        <v>404</v>
      </c>
      <c r="C43" s="493" t="s">
        <v>423</v>
      </c>
      <c r="D43" s="493"/>
      <c r="E43" s="493"/>
      <c r="F43" s="77">
        <v>3</v>
      </c>
    </row>
    <row r="44" spans="2:19" s="57" customFormat="1" ht="20.25">
      <c r="B44" s="276" t="s">
        <v>406</v>
      </c>
      <c r="C44" s="493" t="s">
        <v>424</v>
      </c>
      <c r="D44" s="493"/>
      <c r="E44" s="493"/>
      <c r="F44" s="77">
        <v>4</v>
      </c>
    </row>
    <row r="45" spans="2:19" s="57" customFormat="1" ht="20.25">
      <c r="B45" s="277" t="s">
        <v>408</v>
      </c>
      <c r="C45" s="493" t="s">
        <v>425</v>
      </c>
      <c r="D45" s="493"/>
      <c r="E45" s="493"/>
      <c r="F45" s="77">
        <v>5</v>
      </c>
    </row>
    <row r="46" spans="2:19" s="57" customFormat="1" ht="20.25">
      <c r="B46" s="65"/>
      <c r="C46" s="65" t="s">
        <v>426</v>
      </c>
      <c r="D46" s="65"/>
      <c r="F46" s="66"/>
    </row>
    <row r="47" spans="2:19" s="57" customFormat="1" ht="20.25">
      <c r="B47" s="65"/>
      <c r="C47" s="65"/>
      <c r="D47" s="65"/>
      <c r="F47" s="66"/>
    </row>
    <row r="48" spans="2:19" s="57" customFormat="1" ht="20.25">
      <c r="B48" s="58"/>
      <c r="C48" s="496" t="s">
        <v>427</v>
      </c>
      <c r="D48" s="496"/>
      <c r="E48" s="496"/>
      <c r="F48" s="66"/>
    </row>
    <row r="49" spans="2:11" s="57" customFormat="1" ht="20.25" customHeight="1">
      <c r="B49" s="60" t="s">
        <v>400</v>
      </c>
      <c r="C49" s="493" t="s">
        <v>428</v>
      </c>
      <c r="D49" s="493"/>
      <c r="E49" s="493"/>
      <c r="F49" s="77">
        <v>1</v>
      </c>
    </row>
    <row r="50" spans="2:11" s="57" customFormat="1" ht="20.25" customHeight="1">
      <c r="B50" s="61" t="s">
        <v>402</v>
      </c>
      <c r="C50" s="493" t="s">
        <v>429</v>
      </c>
      <c r="D50" s="493"/>
      <c r="E50" s="493"/>
      <c r="F50" s="77">
        <v>2</v>
      </c>
      <c r="K50" s="58"/>
    </row>
    <row r="51" spans="2:11" s="57" customFormat="1" ht="20.25" customHeight="1">
      <c r="B51" s="62" t="s">
        <v>404</v>
      </c>
      <c r="C51" s="493" t="s">
        <v>430</v>
      </c>
      <c r="D51" s="493"/>
      <c r="E51" s="493"/>
      <c r="F51" s="77">
        <v>3</v>
      </c>
    </row>
    <row r="52" spans="2:11" s="57" customFormat="1" ht="20.25" customHeight="1">
      <c r="B52" s="63" t="s">
        <v>406</v>
      </c>
      <c r="C52" s="493" t="s">
        <v>431</v>
      </c>
      <c r="D52" s="493"/>
      <c r="E52" s="493"/>
      <c r="F52" s="77">
        <v>4</v>
      </c>
    </row>
    <row r="53" spans="2:11" s="57" customFormat="1" ht="20.25" customHeight="1">
      <c r="B53" s="64" t="s">
        <v>408</v>
      </c>
      <c r="C53" s="493" t="s">
        <v>432</v>
      </c>
      <c r="D53" s="493"/>
      <c r="E53" s="493"/>
      <c r="F53" s="77">
        <v>5</v>
      </c>
    </row>
    <row r="54" spans="2:11" s="57" customFormat="1" ht="20.25">
      <c r="B54" s="65"/>
      <c r="C54" s="65"/>
      <c r="D54" s="65"/>
      <c r="E54" s="65"/>
      <c r="F54" s="66"/>
    </row>
    <row r="55" spans="2:11" s="57" customFormat="1" ht="20.25"/>
    <row r="56" spans="2:11" s="57" customFormat="1" ht="20.25" customHeight="1">
      <c r="B56" s="58"/>
      <c r="C56" s="278" t="s">
        <v>398</v>
      </c>
      <c r="D56" s="278"/>
      <c r="E56" s="278"/>
      <c r="F56" s="66"/>
    </row>
    <row r="57" spans="2:11" s="57" customFormat="1" ht="20.25" customHeight="1">
      <c r="B57" s="60" t="s">
        <v>400</v>
      </c>
      <c r="C57" s="495" t="s">
        <v>411</v>
      </c>
      <c r="D57" s="495"/>
      <c r="E57" s="495"/>
      <c r="F57" s="77">
        <v>1</v>
      </c>
    </row>
    <row r="58" spans="2:11" s="57" customFormat="1" ht="20.25" customHeight="1">
      <c r="B58" s="61" t="s">
        <v>402</v>
      </c>
      <c r="C58" s="495" t="s">
        <v>413</v>
      </c>
      <c r="D58" s="495"/>
      <c r="E58" s="495"/>
      <c r="F58" s="77">
        <v>2</v>
      </c>
    </row>
    <row r="59" spans="2:11" s="57" customFormat="1" ht="20.25" customHeight="1">
      <c r="B59" s="62" t="s">
        <v>404</v>
      </c>
      <c r="C59" s="495" t="s">
        <v>415</v>
      </c>
      <c r="D59" s="495"/>
      <c r="E59" s="495"/>
      <c r="F59" s="77">
        <v>3</v>
      </c>
    </row>
    <row r="60" spans="2:11" s="57" customFormat="1" ht="20.25" customHeight="1">
      <c r="B60" s="63" t="s">
        <v>406</v>
      </c>
      <c r="C60" s="495" t="s">
        <v>416</v>
      </c>
      <c r="D60" s="495"/>
      <c r="E60" s="495"/>
      <c r="F60" s="77">
        <v>4</v>
      </c>
    </row>
    <row r="61" spans="2:11" s="57" customFormat="1" ht="20.25" customHeight="1">
      <c r="B61" s="64" t="s">
        <v>408</v>
      </c>
      <c r="C61" s="495" t="s">
        <v>417</v>
      </c>
      <c r="D61" s="495"/>
      <c r="E61" s="495"/>
      <c r="F61" s="77">
        <v>5</v>
      </c>
    </row>
    <row r="62" spans="2:11" s="57" customFormat="1" ht="20.25">
      <c r="E62" s="68"/>
    </row>
    <row r="63" spans="2:11" s="57" customFormat="1" ht="20.25">
      <c r="E63" s="68"/>
    </row>
    <row r="64" spans="2:11" s="57" customFormat="1" ht="20.25">
      <c r="E64" s="68"/>
    </row>
    <row r="65" spans="5:5" s="57" customFormat="1" ht="20.25">
      <c r="E65" s="68"/>
    </row>
    <row r="66" spans="5:5" s="57" customFormat="1" ht="20.25">
      <c r="E66" s="68"/>
    </row>
    <row r="67" spans="5:5" s="57" customFormat="1" ht="20.25">
      <c r="E67" s="68"/>
    </row>
    <row r="68" spans="5:5" s="57" customFormat="1" ht="20.25">
      <c r="E68" s="68"/>
    </row>
    <row r="69" spans="5:5" s="57" customFormat="1" ht="20.25">
      <c r="E69" s="68"/>
    </row>
    <row r="70" spans="5:5" s="57" customFormat="1" ht="20.25">
      <c r="E70" s="68"/>
    </row>
    <row r="71" spans="5:5" s="57" customFormat="1" ht="20.25">
      <c r="E71" s="68"/>
    </row>
    <row r="72" spans="5:5" s="57" customFormat="1" ht="20.25">
      <c r="E72" s="68"/>
    </row>
    <row r="73" spans="5:5" s="57" customFormat="1" ht="20.25">
      <c r="E73" s="68"/>
    </row>
    <row r="74" spans="5:5" s="57" customFormat="1" ht="20.25">
      <c r="E74" s="68"/>
    </row>
    <row r="75" spans="5:5" s="57" customFormat="1" ht="20.25">
      <c r="E75" s="68"/>
    </row>
    <row r="76" spans="5:5" s="57" customFormat="1" ht="20.25">
      <c r="E76" s="68"/>
    </row>
    <row r="77" spans="5:5" s="57" customFormat="1" ht="20.25">
      <c r="E77" s="68"/>
    </row>
    <row r="78" spans="5:5" s="57" customFormat="1" ht="20.25">
      <c r="E78" s="68"/>
    </row>
    <row r="79" spans="5:5" s="57" customFormat="1" ht="20.25">
      <c r="E79" s="68"/>
    </row>
    <row r="80" spans="5:5" s="57" customFormat="1" ht="20.25">
      <c r="E80" s="68"/>
    </row>
    <row r="81" spans="5:5" s="57" customFormat="1" ht="20.25">
      <c r="E81" s="68"/>
    </row>
    <row r="82" spans="5:5" s="57" customFormat="1" ht="20.25">
      <c r="E82" s="68"/>
    </row>
    <row r="83" spans="5:5" s="57" customFormat="1" ht="20.25">
      <c r="E83" s="68"/>
    </row>
    <row r="84" spans="5:5" s="57" customFormat="1" ht="20.25">
      <c r="E84" s="68"/>
    </row>
    <row r="85" spans="5:5" s="57" customFormat="1" ht="20.25">
      <c r="E85" s="68"/>
    </row>
    <row r="86" spans="5:5" s="57" customFormat="1" ht="20.25">
      <c r="E86" s="68"/>
    </row>
    <row r="87" spans="5:5" s="57" customFormat="1" ht="20.25">
      <c r="E87" s="68"/>
    </row>
    <row r="88" spans="5:5" s="57" customFormat="1" ht="20.25">
      <c r="E88" s="68"/>
    </row>
    <row r="89" spans="5:5" s="57" customFormat="1" ht="20.25">
      <c r="E89" s="68"/>
    </row>
    <row r="90" spans="5:5" s="57" customFormat="1" ht="20.25">
      <c r="E90" s="68"/>
    </row>
    <row r="91" spans="5:5" s="57" customFormat="1" ht="20.25">
      <c r="E91" s="68"/>
    </row>
    <row r="92" spans="5:5" s="57" customFormat="1" ht="20.25">
      <c r="E92" s="68"/>
    </row>
    <row r="93" spans="5:5" s="57" customFormat="1" ht="20.25">
      <c r="E93" s="68"/>
    </row>
    <row r="94" spans="5:5" s="57" customFormat="1" ht="20.25">
      <c r="E94" s="68"/>
    </row>
    <row r="95" spans="5:5" s="57" customFormat="1" ht="20.25">
      <c r="E95" s="68"/>
    </row>
    <row r="96" spans="5:5" s="57" customFormat="1" ht="20.25">
      <c r="E96" s="68"/>
    </row>
    <row r="97" spans="5:5" s="57" customFormat="1" ht="20.25">
      <c r="E97" s="68"/>
    </row>
    <row r="98" spans="5:5" s="57" customFormat="1" ht="20.25">
      <c r="E98" s="68"/>
    </row>
    <row r="99" spans="5:5" s="57" customFormat="1" ht="20.25">
      <c r="E99" s="68"/>
    </row>
    <row r="100" spans="5:5" s="57" customFormat="1" ht="20.25">
      <c r="E100" s="68"/>
    </row>
    <row r="101" spans="5:5" s="57" customFormat="1" ht="20.25">
      <c r="E101" s="68"/>
    </row>
    <row r="102" spans="5:5" s="57" customFormat="1" ht="20.25">
      <c r="E102" s="68"/>
    </row>
    <row r="103" spans="5:5" s="57" customFormat="1" ht="20.25">
      <c r="E103" s="68"/>
    </row>
    <row r="104" spans="5:5" s="57" customFormat="1" ht="20.25">
      <c r="E104" s="68"/>
    </row>
    <row r="105" spans="5:5" s="57" customFormat="1" ht="20.25">
      <c r="E105" s="68"/>
    </row>
    <row r="106" spans="5:5" s="57" customFormat="1" ht="20.25">
      <c r="E106" s="68"/>
    </row>
    <row r="107" spans="5:5" s="57" customFormat="1" ht="20.25">
      <c r="E107" s="68"/>
    </row>
    <row r="108" spans="5:5" s="57" customFormat="1" ht="20.25">
      <c r="E108" s="68"/>
    </row>
    <row r="109" spans="5:5" s="57" customFormat="1" ht="20.25">
      <c r="E109" s="68"/>
    </row>
    <row r="110" spans="5:5" s="57" customFormat="1" ht="20.25">
      <c r="E110" s="68"/>
    </row>
    <row r="111" spans="5:5" s="57" customFormat="1" ht="20.25">
      <c r="E111" s="68"/>
    </row>
    <row r="112" spans="5:5" s="57" customFormat="1" ht="20.25">
      <c r="E112" s="68"/>
    </row>
    <row r="113" spans="5:5" s="57" customFormat="1" ht="20.25">
      <c r="E113" s="68"/>
    </row>
    <row r="114" spans="5:5" s="57" customFormat="1" ht="20.25">
      <c r="E114" s="68"/>
    </row>
    <row r="115" spans="5:5" s="57" customFormat="1" ht="20.25">
      <c r="E115" s="68"/>
    </row>
    <row r="116" spans="5:5" s="57" customFormat="1" ht="20.25">
      <c r="E116" s="68"/>
    </row>
    <row r="117" spans="5:5" s="57" customFormat="1" ht="20.25">
      <c r="E117" s="68"/>
    </row>
    <row r="118" spans="5:5" s="57" customFormat="1" ht="20.25">
      <c r="E118" s="68"/>
    </row>
    <row r="119" spans="5:5" s="57" customFormat="1" ht="20.25">
      <c r="E119" s="68"/>
    </row>
    <row r="120" spans="5:5" s="57" customFormat="1" ht="20.25">
      <c r="E120" s="68"/>
    </row>
    <row r="121" spans="5:5" s="57" customFormat="1" ht="20.25">
      <c r="E121" s="68"/>
    </row>
    <row r="122" spans="5:5" s="57" customFormat="1" ht="20.25">
      <c r="E122" s="68"/>
    </row>
    <row r="123" spans="5:5" s="57" customFormat="1" ht="20.25">
      <c r="E123" s="68"/>
    </row>
    <row r="124" spans="5:5" s="57" customFormat="1" ht="20.25">
      <c r="E124" s="68"/>
    </row>
    <row r="125" spans="5:5" s="57" customFormat="1" ht="20.25">
      <c r="E125" s="68"/>
    </row>
    <row r="126" spans="5:5" s="57" customFormat="1" ht="20.25">
      <c r="E126" s="68"/>
    </row>
    <row r="127" spans="5:5" s="57" customFormat="1" ht="20.25">
      <c r="E127" s="68"/>
    </row>
    <row r="128" spans="5:5" s="57" customFormat="1" ht="20.25">
      <c r="E128" s="68"/>
    </row>
    <row r="129" spans="5:5" s="57" customFormat="1" ht="20.25">
      <c r="E129" s="68"/>
    </row>
    <row r="130" spans="5:5" s="57" customFormat="1" ht="20.25">
      <c r="E130" s="68"/>
    </row>
    <row r="131" spans="5:5" s="57" customFormat="1" ht="20.25">
      <c r="E131" s="68"/>
    </row>
    <row r="132" spans="5:5" s="57" customFormat="1" ht="20.25">
      <c r="E132" s="68"/>
    </row>
    <row r="133" spans="5:5" s="57" customFormat="1" ht="20.25">
      <c r="E133" s="68"/>
    </row>
    <row r="134" spans="5:5" s="57" customFormat="1" ht="20.25">
      <c r="E134" s="68"/>
    </row>
    <row r="135" spans="5:5" s="57" customFormat="1" ht="20.25">
      <c r="E135" s="68"/>
    </row>
    <row r="136" spans="5:5" s="57" customFormat="1" ht="20.25">
      <c r="E136" s="68"/>
    </row>
    <row r="137" spans="5:5" s="57" customFormat="1" ht="20.25">
      <c r="E137" s="68"/>
    </row>
    <row r="138" spans="5:5" s="57" customFormat="1" ht="20.25">
      <c r="E138" s="68"/>
    </row>
    <row r="139" spans="5:5" s="57" customFormat="1" ht="20.25">
      <c r="E139" s="68"/>
    </row>
    <row r="140" spans="5:5" s="57" customFormat="1" ht="20.25">
      <c r="E140" s="68"/>
    </row>
    <row r="141" spans="5:5" s="57" customFormat="1" ht="20.25">
      <c r="E141" s="68"/>
    </row>
    <row r="142" spans="5:5" s="57" customFormat="1" ht="20.25">
      <c r="E142" s="68"/>
    </row>
    <row r="143" spans="5:5" s="57" customFormat="1" ht="20.25">
      <c r="E143" s="68"/>
    </row>
    <row r="144" spans="5:5" s="57" customFormat="1" ht="20.25">
      <c r="E144" s="68"/>
    </row>
    <row r="145" spans="5:5" s="57" customFormat="1" ht="20.25">
      <c r="E145" s="68"/>
    </row>
    <row r="146" spans="5:5" s="57" customFormat="1" ht="20.25">
      <c r="E146" s="68"/>
    </row>
    <row r="147" spans="5:5" s="57" customFormat="1" ht="20.25">
      <c r="E147" s="68"/>
    </row>
    <row r="148" spans="5:5" s="57" customFormat="1" ht="20.25">
      <c r="E148" s="68"/>
    </row>
    <row r="149" spans="5:5" s="57" customFormat="1" ht="20.25">
      <c r="E149" s="68"/>
    </row>
    <row r="150" spans="5:5" s="57" customFormat="1" ht="20.25">
      <c r="E150" s="68"/>
    </row>
    <row r="151" spans="5:5" s="57" customFormat="1" ht="20.25">
      <c r="E151" s="68"/>
    </row>
    <row r="152" spans="5:5" s="57" customFormat="1" ht="20.25">
      <c r="E152" s="68"/>
    </row>
    <row r="153" spans="5:5" s="57" customFormat="1" ht="20.25">
      <c r="E153" s="68"/>
    </row>
    <row r="154" spans="5:5" s="57" customFormat="1" ht="20.25">
      <c r="E154" s="68"/>
    </row>
    <row r="155" spans="5:5" s="57" customFormat="1" ht="20.25">
      <c r="E155" s="68"/>
    </row>
    <row r="156" spans="5:5" s="57" customFormat="1" ht="20.25">
      <c r="E156" s="68"/>
    </row>
    <row r="157" spans="5:5" s="57" customFormat="1" ht="20.25">
      <c r="E157" s="68"/>
    </row>
    <row r="158" spans="5:5" s="57" customFormat="1" ht="20.25">
      <c r="E158" s="68"/>
    </row>
    <row r="159" spans="5:5" s="57" customFormat="1" ht="20.25">
      <c r="E159" s="68"/>
    </row>
    <row r="160" spans="5:5" s="57" customFormat="1" ht="20.25">
      <c r="E160" s="68"/>
    </row>
    <row r="161" spans="5:5" s="57" customFormat="1" ht="20.25">
      <c r="E161" s="68"/>
    </row>
    <row r="162" spans="5:5" s="57" customFormat="1" ht="20.25">
      <c r="E162" s="68"/>
    </row>
    <row r="163" spans="5:5" s="57" customFormat="1" ht="20.25">
      <c r="E163" s="68"/>
    </row>
    <row r="164" spans="5:5" s="57" customFormat="1" ht="20.25">
      <c r="E164" s="68"/>
    </row>
    <row r="165" spans="5:5" s="57" customFormat="1" ht="20.25">
      <c r="E165" s="68"/>
    </row>
    <row r="166" spans="5:5" s="57" customFormat="1" ht="20.25">
      <c r="E166" s="68"/>
    </row>
    <row r="167" spans="5:5" s="57" customFormat="1" ht="20.25">
      <c r="E167" s="68"/>
    </row>
    <row r="168" spans="5:5" s="57" customFormat="1" ht="20.25">
      <c r="E168" s="68"/>
    </row>
    <row r="169" spans="5:5" s="57" customFormat="1" ht="20.25">
      <c r="E169" s="68"/>
    </row>
    <row r="170" spans="5:5" s="57" customFormat="1" ht="20.25">
      <c r="E170" s="68"/>
    </row>
    <row r="171" spans="5:5" s="57" customFormat="1" ht="20.25">
      <c r="E171" s="68"/>
    </row>
    <row r="172" spans="5:5" s="57" customFormat="1" ht="20.25">
      <c r="E172" s="68"/>
    </row>
    <row r="173" spans="5:5" s="57" customFormat="1" ht="20.25">
      <c r="E173" s="68"/>
    </row>
    <row r="174" spans="5:5" s="57" customFormat="1" ht="20.25">
      <c r="E174" s="68"/>
    </row>
    <row r="175" spans="5:5" s="57" customFormat="1" ht="20.25">
      <c r="E175" s="68"/>
    </row>
    <row r="176" spans="5:5" s="57" customFormat="1" ht="20.25">
      <c r="E176" s="68"/>
    </row>
    <row r="177" spans="5:5" s="57" customFormat="1" ht="20.25">
      <c r="E177" s="68"/>
    </row>
    <row r="178" spans="5:5" s="57" customFormat="1" ht="20.25">
      <c r="E178" s="68"/>
    </row>
    <row r="179" spans="5:5" s="57" customFormat="1" ht="20.25">
      <c r="E179" s="68"/>
    </row>
    <row r="180" spans="5:5" s="57" customFormat="1" ht="20.25">
      <c r="E180" s="68"/>
    </row>
    <row r="181" spans="5:5" s="57" customFormat="1" ht="20.25">
      <c r="E181" s="68"/>
    </row>
    <row r="182" spans="5:5" s="57" customFormat="1" ht="20.25">
      <c r="E182" s="68"/>
    </row>
    <row r="183" spans="5:5" s="57" customFormat="1" ht="20.25">
      <c r="E183" s="68"/>
    </row>
    <row r="184" spans="5:5" s="57" customFormat="1" ht="20.25">
      <c r="E184" s="68"/>
    </row>
    <row r="185" spans="5:5" s="57" customFormat="1" ht="20.25">
      <c r="E185" s="68"/>
    </row>
    <row r="186" spans="5:5" s="57" customFormat="1" ht="20.25">
      <c r="E186" s="68"/>
    </row>
    <row r="187" spans="5:5" s="57" customFormat="1" ht="20.25">
      <c r="E187" s="68"/>
    </row>
    <row r="188" spans="5:5" s="57" customFormat="1" ht="20.25">
      <c r="E188" s="68"/>
    </row>
    <row r="189" spans="5:5" s="57" customFormat="1" ht="20.25">
      <c r="E189" s="68"/>
    </row>
    <row r="190" spans="5:5" s="57" customFormat="1" ht="20.25">
      <c r="E190" s="68"/>
    </row>
    <row r="191" spans="5:5" s="57" customFormat="1" ht="20.25">
      <c r="E191" s="68"/>
    </row>
    <row r="192" spans="5:5" s="57" customFormat="1" ht="20.25">
      <c r="E192" s="68"/>
    </row>
    <row r="193" spans="5:5" s="57" customFormat="1" ht="20.25">
      <c r="E193" s="68"/>
    </row>
    <row r="194" spans="5:5" s="57" customFormat="1" ht="20.25">
      <c r="E194" s="68"/>
    </row>
    <row r="195" spans="5:5" s="57" customFormat="1" ht="20.25">
      <c r="E195" s="68"/>
    </row>
    <row r="196" spans="5:5" s="57" customFormat="1" ht="20.25">
      <c r="E196" s="68"/>
    </row>
    <row r="197" spans="5:5" s="57" customFormat="1" ht="20.25">
      <c r="E197" s="68"/>
    </row>
    <row r="198" spans="5:5" s="57" customFormat="1" ht="20.25">
      <c r="E198" s="68"/>
    </row>
    <row r="199" spans="5:5" s="1" customFormat="1">
      <c r="E199" s="34"/>
    </row>
    <row r="200" spans="5:5" s="1" customFormat="1">
      <c r="E200" s="34"/>
    </row>
    <row r="201" spans="5:5" s="1" customFormat="1">
      <c r="E201" s="34"/>
    </row>
    <row r="202" spans="5:5" s="1" customFormat="1">
      <c r="E202" s="34"/>
    </row>
    <row r="203" spans="5:5" s="1" customFormat="1">
      <c r="E203" s="34"/>
    </row>
    <row r="204" spans="5:5" s="1" customFormat="1">
      <c r="E204" s="34"/>
    </row>
    <row r="205" spans="5:5" s="1" customFormat="1">
      <c r="E205" s="34"/>
    </row>
    <row r="206" spans="5:5" s="1" customFormat="1">
      <c r="E206" s="34"/>
    </row>
    <row r="207" spans="5:5" s="1" customFormat="1">
      <c r="E207" s="34"/>
    </row>
    <row r="208" spans="5:5" s="1" customFormat="1">
      <c r="E208" s="34"/>
    </row>
    <row r="209" spans="5:5" s="1" customFormat="1">
      <c r="E209" s="34"/>
    </row>
    <row r="210" spans="5:5" s="1" customFormat="1">
      <c r="E210" s="34"/>
    </row>
    <row r="211" spans="5:5" s="1" customFormat="1">
      <c r="E211" s="34"/>
    </row>
    <row r="212" spans="5:5" s="1" customFormat="1">
      <c r="E212" s="34"/>
    </row>
    <row r="213" spans="5:5" s="1" customFormat="1">
      <c r="E213" s="34"/>
    </row>
    <row r="214" spans="5:5" s="1" customFormat="1">
      <c r="E214" s="34"/>
    </row>
    <row r="215" spans="5:5" s="1" customFormat="1">
      <c r="E215" s="34"/>
    </row>
    <row r="216" spans="5:5" s="1" customFormat="1">
      <c r="E216" s="34"/>
    </row>
    <row r="217" spans="5:5" s="1" customFormat="1">
      <c r="E217" s="34"/>
    </row>
    <row r="218" spans="5:5" s="1" customFormat="1">
      <c r="E218" s="34"/>
    </row>
    <row r="219" spans="5:5" s="1" customFormat="1">
      <c r="E219" s="34"/>
    </row>
    <row r="220" spans="5:5" s="1" customFormat="1">
      <c r="E220" s="34"/>
    </row>
    <row r="221" spans="5:5" s="1" customFormat="1">
      <c r="E221" s="34"/>
    </row>
    <row r="222" spans="5:5" s="1" customFormat="1">
      <c r="E222" s="34"/>
    </row>
    <row r="223" spans="5:5" s="1" customFormat="1">
      <c r="E223" s="34"/>
    </row>
    <row r="224" spans="5:5" s="1" customFormat="1">
      <c r="E224" s="34"/>
    </row>
    <row r="225" spans="5:5" s="1" customFormat="1">
      <c r="E225" s="34"/>
    </row>
    <row r="226" spans="5:5" s="1" customFormat="1">
      <c r="E226" s="34"/>
    </row>
    <row r="227" spans="5:5" s="1" customFormat="1">
      <c r="E227" s="34"/>
    </row>
    <row r="228" spans="5:5" s="1" customFormat="1">
      <c r="E228" s="34"/>
    </row>
    <row r="229" spans="5:5" s="1" customFormat="1">
      <c r="E229" s="34"/>
    </row>
    <row r="230" spans="5:5" s="1" customFormat="1">
      <c r="E230" s="34"/>
    </row>
    <row r="231" spans="5:5" s="1" customFormat="1">
      <c r="E231" s="34"/>
    </row>
    <row r="232" spans="5:5" s="1" customFormat="1">
      <c r="E232" s="34"/>
    </row>
    <row r="233" spans="5:5" s="1" customFormat="1">
      <c r="E233" s="34"/>
    </row>
    <row r="234" spans="5:5" s="1" customFormat="1">
      <c r="E234" s="34"/>
    </row>
    <row r="235" spans="5:5" s="1" customFormat="1">
      <c r="E235" s="34"/>
    </row>
    <row r="236" spans="5:5" s="1" customFormat="1">
      <c r="E236" s="34"/>
    </row>
    <row r="237" spans="5:5" s="1" customFormat="1">
      <c r="E237" s="34"/>
    </row>
    <row r="238" spans="5:5" s="1" customFormat="1">
      <c r="E238" s="34"/>
    </row>
    <row r="239" spans="5:5" s="1" customFormat="1">
      <c r="E239" s="34"/>
    </row>
    <row r="240" spans="5:5" s="1" customFormat="1">
      <c r="E240" s="34"/>
    </row>
    <row r="241" spans="5:5" s="1" customFormat="1">
      <c r="E241" s="34"/>
    </row>
    <row r="242" spans="5:5" s="1" customFormat="1">
      <c r="E242" s="34"/>
    </row>
    <row r="243" spans="5:5" s="1" customFormat="1">
      <c r="E243" s="34"/>
    </row>
    <row r="244" spans="5:5" s="1" customFormat="1">
      <c r="E244" s="34"/>
    </row>
    <row r="245" spans="5:5" s="1" customFormat="1">
      <c r="E245" s="34"/>
    </row>
    <row r="246" spans="5:5" s="1" customFormat="1">
      <c r="E246" s="34"/>
    </row>
    <row r="247" spans="5:5" s="1" customFormat="1">
      <c r="E247" s="34"/>
    </row>
    <row r="248" spans="5:5" s="1" customFormat="1">
      <c r="E248" s="34"/>
    </row>
    <row r="249" spans="5:5" s="1" customFormat="1">
      <c r="E249" s="34"/>
    </row>
    <row r="250" spans="5:5" s="1" customFormat="1">
      <c r="E250" s="34"/>
    </row>
    <row r="251" spans="5:5" s="1" customFormat="1">
      <c r="E251" s="34"/>
    </row>
    <row r="252" spans="5:5" s="1" customFormat="1">
      <c r="E252" s="34"/>
    </row>
    <row r="253" spans="5:5" s="1" customFormat="1">
      <c r="E253" s="34"/>
    </row>
    <row r="254" spans="5:5" s="1" customFormat="1">
      <c r="E254" s="34"/>
    </row>
    <row r="255" spans="5:5" s="1" customFormat="1">
      <c r="E255" s="34"/>
    </row>
    <row r="256" spans="5:5" s="1" customFormat="1">
      <c r="E256" s="34"/>
    </row>
    <row r="257" spans="5:5" s="1" customFormat="1">
      <c r="E257" s="34"/>
    </row>
    <row r="258" spans="5:5" s="1" customFormat="1">
      <c r="E258" s="34"/>
    </row>
    <row r="259" spans="5:5" s="1" customFormat="1">
      <c r="E259" s="34"/>
    </row>
    <row r="260" spans="5:5" s="1" customFormat="1">
      <c r="E260" s="34"/>
    </row>
    <row r="261" spans="5:5" s="1" customFormat="1">
      <c r="E261" s="34"/>
    </row>
    <row r="262" spans="5:5" s="1" customFormat="1">
      <c r="E262" s="34"/>
    </row>
    <row r="263" spans="5:5" s="1" customFormat="1">
      <c r="E263" s="34"/>
    </row>
    <row r="264" spans="5:5" s="1" customFormat="1">
      <c r="E264" s="34"/>
    </row>
    <row r="265" spans="5:5" s="1" customFormat="1">
      <c r="E265" s="34"/>
    </row>
    <row r="266" spans="5:5" s="1" customFormat="1">
      <c r="E266" s="34"/>
    </row>
    <row r="267" spans="5:5" s="1" customFormat="1">
      <c r="E267" s="34"/>
    </row>
    <row r="268" spans="5:5" s="1" customFormat="1">
      <c r="E268" s="34"/>
    </row>
    <row r="269" spans="5:5" s="1" customFormat="1">
      <c r="E269" s="34"/>
    </row>
    <row r="270" spans="5:5" s="1" customFormat="1">
      <c r="E270" s="34"/>
    </row>
    <row r="271" spans="5:5" s="1" customFormat="1">
      <c r="E271" s="34"/>
    </row>
    <row r="272" spans="5:5" s="1" customFormat="1">
      <c r="E272" s="34"/>
    </row>
    <row r="273" spans="5:5" s="1" customFormat="1">
      <c r="E273" s="34"/>
    </row>
    <row r="274" spans="5:5" s="1" customFormat="1">
      <c r="E274" s="34"/>
    </row>
    <row r="275" spans="5:5" s="1" customFormat="1">
      <c r="E275" s="34"/>
    </row>
    <row r="276" spans="5:5" s="1" customFormat="1">
      <c r="E276" s="34"/>
    </row>
    <row r="277" spans="5:5" s="1" customFormat="1">
      <c r="E277" s="34"/>
    </row>
    <row r="278" spans="5:5" s="1" customFormat="1">
      <c r="E278" s="34"/>
    </row>
    <row r="279" spans="5:5" s="1" customFormat="1">
      <c r="E279" s="34"/>
    </row>
    <row r="280" spans="5:5" s="1" customFormat="1">
      <c r="E280" s="34"/>
    </row>
    <row r="281" spans="5:5" s="1" customFormat="1">
      <c r="E281" s="34"/>
    </row>
    <row r="282" spans="5:5" s="1" customFormat="1">
      <c r="E282" s="34"/>
    </row>
    <row r="283" spans="5:5" s="1" customFormat="1">
      <c r="E283" s="34"/>
    </row>
    <row r="284" spans="5:5" s="1" customFormat="1">
      <c r="E284" s="34"/>
    </row>
    <row r="285" spans="5:5" s="1" customFormat="1">
      <c r="E285" s="34"/>
    </row>
    <row r="286" spans="5:5" s="1" customFormat="1">
      <c r="E286" s="34"/>
    </row>
    <row r="287" spans="5:5" s="1" customFormat="1">
      <c r="E287" s="34"/>
    </row>
    <row r="288" spans="5:5" s="1" customFormat="1">
      <c r="E288" s="34"/>
    </row>
    <row r="289" spans="5:5" s="1" customFormat="1">
      <c r="E289" s="34"/>
    </row>
    <row r="290" spans="5:5" s="1" customFormat="1">
      <c r="E290" s="34"/>
    </row>
    <row r="291" spans="5:5" s="1" customFormat="1">
      <c r="E291" s="34"/>
    </row>
    <row r="292" spans="5:5" s="1" customFormat="1">
      <c r="E292" s="34"/>
    </row>
    <row r="293" spans="5:5" s="1" customFormat="1">
      <c r="E293" s="34"/>
    </row>
    <row r="294" spans="5:5" s="1" customFormat="1">
      <c r="E294" s="34"/>
    </row>
    <row r="295" spans="5:5" s="1" customFormat="1">
      <c r="E295" s="34"/>
    </row>
    <row r="296" spans="5:5" s="1" customFormat="1">
      <c r="E296" s="34"/>
    </row>
    <row r="297" spans="5:5" s="1" customFormat="1">
      <c r="E297" s="34"/>
    </row>
    <row r="298" spans="5:5" s="1" customFormat="1">
      <c r="E298" s="34"/>
    </row>
    <row r="299" spans="5:5" s="1" customFormat="1">
      <c r="E299" s="34"/>
    </row>
    <row r="300" spans="5:5" s="1" customFormat="1">
      <c r="E300" s="34"/>
    </row>
    <row r="301" spans="5:5" s="1" customFormat="1">
      <c r="E301" s="34"/>
    </row>
    <row r="302" spans="5:5" s="1" customFormat="1">
      <c r="E302" s="34"/>
    </row>
    <row r="303" spans="5:5" s="1" customFormat="1">
      <c r="E303" s="34"/>
    </row>
    <row r="304" spans="5:5" s="1" customFormat="1">
      <c r="E304" s="34"/>
    </row>
    <row r="305" spans="5:5" s="1" customFormat="1">
      <c r="E305" s="34"/>
    </row>
    <row r="306" spans="5:5" s="1" customFormat="1">
      <c r="E306" s="34"/>
    </row>
    <row r="307" spans="5:5" s="1" customFormat="1">
      <c r="E307" s="34"/>
    </row>
    <row r="308" spans="5:5" s="1" customFormat="1">
      <c r="E308" s="34"/>
    </row>
    <row r="309" spans="5:5" s="1" customFormat="1">
      <c r="E309" s="34"/>
    </row>
    <row r="310" spans="5:5" s="1" customFormat="1">
      <c r="E310" s="34"/>
    </row>
    <row r="311" spans="5:5" s="1" customFormat="1">
      <c r="E311" s="34"/>
    </row>
    <row r="312" spans="5:5" s="1" customFormat="1">
      <c r="E312" s="34"/>
    </row>
    <row r="313" spans="5:5" s="1" customFormat="1">
      <c r="E313" s="34"/>
    </row>
    <row r="314" spans="5:5" s="1" customFormat="1">
      <c r="E314" s="34"/>
    </row>
    <row r="315" spans="5:5" s="1" customFormat="1">
      <c r="E315" s="34"/>
    </row>
    <row r="316" spans="5:5" s="1" customFormat="1">
      <c r="E316" s="34"/>
    </row>
    <row r="317" spans="5:5" s="1" customFormat="1">
      <c r="E317" s="34"/>
    </row>
    <row r="318" spans="5:5" s="1" customFormat="1">
      <c r="E318" s="34"/>
    </row>
    <row r="319" spans="5:5" s="1" customFormat="1">
      <c r="E319" s="34"/>
    </row>
    <row r="320" spans="5:5" s="1" customFormat="1">
      <c r="E320" s="34"/>
    </row>
    <row r="321" spans="5:5" s="1" customFormat="1">
      <c r="E321" s="34"/>
    </row>
    <row r="322" spans="5:5" s="1" customFormat="1">
      <c r="E322" s="34"/>
    </row>
    <row r="323" spans="5:5" s="1" customFormat="1">
      <c r="E323" s="34"/>
    </row>
    <row r="324" spans="5:5" s="1" customFormat="1">
      <c r="E324" s="34"/>
    </row>
    <row r="325" spans="5:5" s="1" customFormat="1">
      <c r="E325" s="34"/>
    </row>
    <row r="326" spans="5:5" s="1" customFormat="1">
      <c r="E326" s="34"/>
    </row>
    <row r="327" spans="5:5" s="1" customFormat="1">
      <c r="E327" s="34"/>
    </row>
    <row r="328" spans="5:5" s="1" customFormat="1">
      <c r="E328" s="34"/>
    </row>
    <row r="329" spans="5:5" s="1" customFormat="1">
      <c r="E329" s="34"/>
    </row>
    <row r="330" spans="5:5" s="1" customFormat="1">
      <c r="E330" s="34"/>
    </row>
    <row r="331" spans="5:5" s="1" customFormat="1">
      <c r="E331" s="34"/>
    </row>
    <row r="332" spans="5:5" s="1" customFormat="1">
      <c r="E332" s="34"/>
    </row>
    <row r="333" spans="5:5" s="1" customFormat="1">
      <c r="E333" s="34"/>
    </row>
    <row r="334" spans="5:5" s="1" customFormat="1">
      <c r="E334" s="34"/>
    </row>
    <row r="335" spans="5:5" s="1" customFormat="1">
      <c r="E335" s="34"/>
    </row>
    <row r="336" spans="5:5" s="1" customFormat="1">
      <c r="E336" s="34"/>
    </row>
    <row r="337" spans="5:5" s="1" customFormat="1">
      <c r="E337" s="34"/>
    </row>
    <row r="338" spans="5:5" s="1" customFormat="1">
      <c r="E338" s="34"/>
    </row>
    <row r="339" spans="5:5" s="1" customFormat="1">
      <c r="E339" s="34"/>
    </row>
    <row r="340" spans="5:5" s="1" customFormat="1">
      <c r="E340" s="34"/>
    </row>
    <row r="341" spans="5:5" s="1" customFormat="1">
      <c r="E341" s="34"/>
    </row>
    <row r="342" spans="5:5" s="1" customFormat="1">
      <c r="E342" s="34"/>
    </row>
    <row r="343" spans="5:5" s="1" customFormat="1">
      <c r="E343" s="34"/>
    </row>
    <row r="344" spans="5:5" s="1" customFormat="1">
      <c r="E344" s="34"/>
    </row>
    <row r="345" spans="5:5" s="1" customFormat="1">
      <c r="E345" s="34"/>
    </row>
    <row r="346" spans="5:5" s="1" customFormat="1">
      <c r="E346" s="34"/>
    </row>
    <row r="347" spans="5:5" s="1" customFormat="1">
      <c r="E347" s="34"/>
    </row>
    <row r="348" spans="5:5" s="1" customFormat="1">
      <c r="E348" s="34"/>
    </row>
    <row r="349" spans="5:5" s="1" customFormat="1">
      <c r="E349" s="34"/>
    </row>
    <row r="350" spans="5:5" s="1" customFormat="1">
      <c r="E350" s="34"/>
    </row>
    <row r="351" spans="5:5" s="1" customFormat="1">
      <c r="E351" s="34"/>
    </row>
    <row r="352" spans="5:5" s="1" customFormat="1">
      <c r="E352" s="34"/>
    </row>
    <row r="353" spans="5:5" s="1" customFormat="1">
      <c r="E353" s="34"/>
    </row>
    <row r="354" spans="5:5" s="1" customFormat="1">
      <c r="E354" s="34"/>
    </row>
    <row r="355" spans="5:5" s="1" customFormat="1">
      <c r="E355" s="34"/>
    </row>
    <row r="356" spans="5:5" s="1" customFormat="1">
      <c r="E356" s="34"/>
    </row>
    <row r="357" spans="5:5" s="1" customFormat="1">
      <c r="E357" s="34"/>
    </row>
    <row r="358" spans="5:5" s="1" customFormat="1">
      <c r="E358" s="34"/>
    </row>
    <row r="359" spans="5:5" s="1" customFormat="1">
      <c r="E359" s="34"/>
    </row>
    <row r="360" spans="5:5" s="1" customFormat="1">
      <c r="E360" s="34"/>
    </row>
    <row r="361" spans="5:5" s="1" customFormat="1">
      <c r="E361" s="34"/>
    </row>
    <row r="362" spans="5:5" s="1" customFormat="1">
      <c r="E362" s="34"/>
    </row>
    <row r="363" spans="5:5" s="1" customFormat="1">
      <c r="E363" s="34"/>
    </row>
    <row r="364" spans="5:5" s="1" customFormat="1">
      <c r="E364" s="34"/>
    </row>
    <row r="365" spans="5:5" s="1" customFormat="1">
      <c r="E365" s="34"/>
    </row>
    <row r="366" spans="5:5" s="1" customFormat="1">
      <c r="E366" s="34"/>
    </row>
    <row r="367" spans="5:5" s="1" customFormat="1">
      <c r="E367" s="34"/>
    </row>
    <row r="368" spans="5:5" s="1" customFormat="1">
      <c r="E368" s="34"/>
    </row>
    <row r="369" spans="5:5" s="1" customFormat="1">
      <c r="E369" s="34"/>
    </row>
    <row r="370" spans="5:5" s="1" customFormat="1">
      <c r="E370" s="34"/>
    </row>
    <row r="371" spans="5:5" s="1" customFormat="1">
      <c r="E371" s="34"/>
    </row>
    <row r="372" spans="5:5" s="1" customFormat="1">
      <c r="E372" s="34"/>
    </row>
    <row r="373" spans="5:5" s="1" customFormat="1">
      <c r="E373" s="34"/>
    </row>
    <row r="374" spans="5:5" s="1" customFormat="1">
      <c r="E374" s="34"/>
    </row>
    <row r="375" spans="5:5" s="1" customFormat="1">
      <c r="E375" s="34"/>
    </row>
    <row r="376" spans="5:5" s="1" customFormat="1">
      <c r="E376" s="34"/>
    </row>
    <row r="377" spans="5:5" s="1" customFormat="1">
      <c r="E377" s="34"/>
    </row>
    <row r="378" spans="5:5" s="1" customFormat="1">
      <c r="E378" s="34"/>
    </row>
    <row r="379" spans="5:5" s="1" customFormat="1">
      <c r="E379" s="34"/>
    </row>
    <row r="380" spans="5:5" s="1" customFormat="1">
      <c r="E380" s="34"/>
    </row>
    <row r="381" spans="5:5" s="1" customFormat="1">
      <c r="E381" s="34"/>
    </row>
    <row r="382" spans="5:5" s="1" customFormat="1">
      <c r="E382" s="34"/>
    </row>
    <row r="383" spans="5:5" s="1" customFormat="1">
      <c r="E383" s="34"/>
    </row>
    <row r="384" spans="5:5" s="1" customFormat="1">
      <c r="E384" s="34"/>
    </row>
    <row r="385" spans="5:5" s="1" customFormat="1">
      <c r="E385" s="34"/>
    </row>
    <row r="386" spans="5:5" s="1" customFormat="1">
      <c r="E386" s="34"/>
    </row>
    <row r="387" spans="5:5" s="1" customFormat="1">
      <c r="E387" s="34"/>
    </row>
    <row r="388" spans="5:5" s="1" customFormat="1">
      <c r="E388" s="34"/>
    </row>
    <row r="389" spans="5:5" s="1" customFormat="1">
      <c r="E389" s="34"/>
    </row>
    <row r="390" spans="5:5" s="1" customFormat="1">
      <c r="E390" s="34"/>
    </row>
    <row r="391" spans="5:5" s="1" customFormat="1">
      <c r="E391" s="34"/>
    </row>
    <row r="392" spans="5:5" s="1" customFormat="1">
      <c r="E392" s="34"/>
    </row>
    <row r="393" spans="5:5" s="1" customFormat="1">
      <c r="E393" s="34"/>
    </row>
    <row r="394" spans="5:5" s="1" customFormat="1">
      <c r="E394" s="34"/>
    </row>
    <row r="395" spans="5:5" s="1" customFormat="1">
      <c r="E395" s="34"/>
    </row>
    <row r="396" spans="5:5" s="1" customFormat="1">
      <c r="E396" s="34"/>
    </row>
    <row r="397" spans="5:5" s="1" customFormat="1">
      <c r="E397" s="34"/>
    </row>
    <row r="398" spans="5:5" s="1" customFormat="1">
      <c r="E398" s="34"/>
    </row>
    <row r="399" spans="5:5" s="1" customFormat="1">
      <c r="E399" s="34"/>
    </row>
    <row r="400" spans="5:5" s="1" customFormat="1">
      <c r="E400" s="34"/>
    </row>
    <row r="401" spans="5:5" s="1" customFormat="1">
      <c r="E401" s="34"/>
    </row>
    <row r="402" spans="5:5" s="1" customFormat="1">
      <c r="E402" s="34"/>
    </row>
    <row r="403" spans="5:5" s="1" customFormat="1">
      <c r="E403" s="34"/>
    </row>
    <row r="404" spans="5:5" s="1" customFormat="1">
      <c r="E404" s="34"/>
    </row>
    <row r="405" spans="5:5" s="1" customFormat="1">
      <c r="E405" s="34"/>
    </row>
    <row r="406" spans="5:5" s="1" customFormat="1">
      <c r="E406" s="34"/>
    </row>
    <row r="407" spans="5:5" s="1" customFormat="1">
      <c r="E407" s="34"/>
    </row>
    <row r="408" spans="5:5" s="1" customFormat="1">
      <c r="E408" s="34"/>
    </row>
    <row r="409" spans="5:5" s="1" customFormat="1">
      <c r="E409" s="34"/>
    </row>
    <row r="410" spans="5:5" s="1" customFormat="1">
      <c r="E410" s="34"/>
    </row>
    <row r="411" spans="5:5" s="1" customFormat="1">
      <c r="E411" s="34"/>
    </row>
    <row r="412" spans="5:5" s="1" customFormat="1">
      <c r="E412" s="34"/>
    </row>
    <row r="413" spans="5:5" s="1" customFormat="1">
      <c r="E413" s="34"/>
    </row>
    <row r="414" spans="5:5" s="1" customFormat="1">
      <c r="E414" s="34"/>
    </row>
    <row r="415" spans="5:5" s="1" customFormat="1">
      <c r="E415" s="34"/>
    </row>
    <row r="416" spans="5:5" s="1" customFormat="1">
      <c r="E416" s="34"/>
    </row>
    <row r="417" spans="5:5" s="1" customFormat="1">
      <c r="E417" s="34"/>
    </row>
    <row r="418" spans="5:5" s="1" customFormat="1">
      <c r="E418" s="34"/>
    </row>
    <row r="419" spans="5:5" s="1" customFormat="1">
      <c r="E419" s="34"/>
    </row>
    <row r="420" spans="5:5" s="1" customFormat="1">
      <c r="E420" s="34"/>
    </row>
    <row r="421" spans="5:5" s="1" customFormat="1">
      <c r="E421" s="34"/>
    </row>
    <row r="422" spans="5:5" s="1" customFormat="1">
      <c r="E422" s="34"/>
    </row>
    <row r="423" spans="5:5" s="1" customFormat="1">
      <c r="E423" s="34"/>
    </row>
    <row r="424" spans="5:5" s="1" customFormat="1">
      <c r="E424" s="34"/>
    </row>
    <row r="425" spans="5:5" s="1" customFormat="1">
      <c r="E425" s="34"/>
    </row>
    <row r="426" spans="5:5" s="1" customFormat="1">
      <c r="E426" s="34"/>
    </row>
    <row r="427" spans="5:5" s="1" customFormat="1">
      <c r="E427" s="34"/>
    </row>
    <row r="428" spans="5:5" s="1" customFormat="1">
      <c r="E428" s="34"/>
    </row>
    <row r="429" spans="5:5" s="1" customFormat="1">
      <c r="E429" s="34"/>
    </row>
    <row r="430" spans="5:5" s="1" customFormat="1">
      <c r="E430" s="34"/>
    </row>
    <row r="431" spans="5:5" s="1" customFormat="1">
      <c r="E431" s="34"/>
    </row>
    <row r="432" spans="5:5" s="1" customFormat="1">
      <c r="E432" s="34"/>
    </row>
    <row r="433" spans="5:5" s="1" customFormat="1">
      <c r="E433" s="34"/>
    </row>
    <row r="434" spans="5:5" s="1" customFormat="1">
      <c r="E434" s="34"/>
    </row>
    <row r="435" spans="5:5" s="1" customFormat="1">
      <c r="E435" s="34"/>
    </row>
    <row r="436" spans="5:5" s="1" customFormat="1">
      <c r="E436" s="34"/>
    </row>
    <row r="437" spans="5:5" s="1" customFormat="1">
      <c r="E437" s="34"/>
    </row>
    <row r="438" spans="5:5" s="1" customFormat="1">
      <c r="E438" s="34"/>
    </row>
    <row r="439" spans="5:5" s="1" customFormat="1">
      <c r="E439" s="34"/>
    </row>
    <row r="440" spans="5:5" s="1" customFormat="1">
      <c r="E440" s="34"/>
    </row>
    <row r="441" spans="5:5" s="1" customFormat="1">
      <c r="E441" s="34"/>
    </row>
    <row r="442" spans="5:5" s="1" customFormat="1">
      <c r="E442" s="34"/>
    </row>
    <row r="443" spans="5:5" s="1" customFormat="1">
      <c r="E443" s="34"/>
    </row>
    <row r="444" spans="5:5" s="1" customFormat="1">
      <c r="E444" s="34"/>
    </row>
    <row r="445" spans="5:5" s="1" customFormat="1">
      <c r="E445" s="34"/>
    </row>
    <row r="446" spans="5:5" s="1" customFormat="1">
      <c r="E446" s="34"/>
    </row>
    <row r="447" spans="5:5" s="1" customFormat="1">
      <c r="E447" s="34"/>
    </row>
    <row r="448" spans="5:5" s="1" customFormat="1">
      <c r="E448" s="34"/>
    </row>
    <row r="449" spans="5:5" s="1" customFormat="1">
      <c r="E449" s="34"/>
    </row>
    <row r="450" spans="5:5" s="1" customFormat="1">
      <c r="E450" s="34"/>
    </row>
    <row r="451" spans="5:5" s="1" customFormat="1">
      <c r="E451" s="34"/>
    </row>
    <row r="452" spans="5:5" s="1" customFormat="1">
      <c r="E452" s="34"/>
    </row>
    <row r="453" spans="5:5" s="1" customFormat="1">
      <c r="E453" s="34"/>
    </row>
    <row r="454" spans="5:5" s="1" customFormat="1">
      <c r="E454" s="34"/>
    </row>
    <row r="455" spans="5:5" s="1" customFormat="1">
      <c r="E455" s="34"/>
    </row>
    <row r="456" spans="5:5" s="1" customFormat="1">
      <c r="E456" s="34"/>
    </row>
    <row r="457" spans="5:5" s="1" customFormat="1">
      <c r="E457" s="34"/>
    </row>
    <row r="458" spans="5:5" s="1" customFormat="1">
      <c r="E458" s="34"/>
    </row>
    <row r="459" spans="5:5" s="1" customFormat="1">
      <c r="E459" s="34"/>
    </row>
    <row r="460" spans="5:5" s="1" customFormat="1">
      <c r="E460" s="34"/>
    </row>
    <row r="461" spans="5:5" s="1" customFormat="1">
      <c r="E461" s="34"/>
    </row>
    <row r="462" spans="5:5" s="1" customFormat="1">
      <c r="E462" s="34"/>
    </row>
    <row r="463" spans="5:5" s="1" customFormat="1">
      <c r="E463" s="34"/>
    </row>
    <row r="464" spans="5:5" s="1" customFormat="1">
      <c r="E464" s="34"/>
    </row>
    <row r="465" spans="5:5" s="1" customFormat="1">
      <c r="E465" s="34"/>
    </row>
    <row r="466" spans="5:5" s="1" customFormat="1">
      <c r="E466" s="34"/>
    </row>
    <row r="467" spans="5:5" s="1" customFormat="1">
      <c r="E467" s="34"/>
    </row>
    <row r="468" spans="5:5" s="1" customFormat="1">
      <c r="E468" s="34"/>
    </row>
    <row r="469" spans="5:5" s="1" customFormat="1">
      <c r="E469" s="34"/>
    </row>
    <row r="470" spans="5:5" s="1" customFormat="1">
      <c r="E470" s="34"/>
    </row>
    <row r="471" spans="5:5" s="1" customFormat="1">
      <c r="E471" s="34"/>
    </row>
    <row r="472" spans="5:5" s="1" customFormat="1">
      <c r="E472" s="34"/>
    </row>
    <row r="473" spans="5:5" s="1" customFormat="1">
      <c r="E473" s="34"/>
    </row>
    <row r="474" spans="5:5" s="1" customFormat="1">
      <c r="E474" s="34"/>
    </row>
    <row r="475" spans="5:5" s="1" customFormat="1">
      <c r="E475" s="34"/>
    </row>
    <row r="476" spans="5:5" s="1" customFormat="1">
      <c r="E476" s="34"/>
    </row>
    <row r="477" spans="5:5" s="1" customFormat="1">
      <c r="E477" s="34"/>
    </row>
    <row r="478" spans="5:5" s="1" customFormat="1">
      <c r="E478" s="34"/>
    </row>
    <row r="479" spans="5:5" s="1" customFormat="1">
      <c r="E479" s="34"/>
    </row>
    <row r="480" spans="5:5" s="1" customFormat="1">
      <c r="E480" s="34"/>
    </row>
    <row r="481" spans="5:5" s="1" customFormat="1">
      <c r="E481" s="34"/>
    </row>
    <row r="482" spans="5:5" s="1" customFormat="1">
      <c r="E482" s="34"/>
    </row>
    <row r="483" spans="5:5" s="1" customFormat="1">
      <c r="E483" s="34"/>
    </row>
    <row r="484" spans="5:5" s="1" customFormat="1">
      <c r="E484" s="34"/>
    </row>
    <row r="485" spans="5:5" s="1" customFormat="1">
      <c r="E485" s="34"/>
    </row>
    <row r="486" spans="5:5" s="1" customFormat="1">
      <c r="E486" s="34"/>
    </row>
    <row r="487" spans="5:5" s="1" customFormat="1">
      <c r="E487" s="34"/>
    </row>
    <row r="488" spans="5:5" s="1" customFormat="1">
      <c r="E488" s="34"/>
    </row>
    <row r="489" spans="5:5" s="1" customFormat="1">
      <c r="E489" s="34"/>
    </row>
    <row r="490" spans="5:5" s="1" customFormat="1">
      <c r="E490" s="34"/>
    </row>
    <row r="491" spans="5:5" s="1" customFormat="1">
      <c r="E491" s="34"/>
    </row>
    <row r="492" spans="5:5" s="1" customFormat="1">
      <c r="E492" s="34"/>
    </row>
    <row r="493" spans="5:5" s="1" customFormat="1">
      <c r="E493" s="34"/>
    </row>
    <row r="494" spans="5:5" s="1" customFormat="1">
      <c r="E494" s="34"/>
    </row>
    <row r="495" spans="5:5" s="1" customFormat="1">
      <c r="E495" s="34"/>
    </row>
    <row r="496" spans="5:5" s="1" customFormat="1">
      <c r="E496" s="34"/>
    </row>
    <row r="497" spans="5:5" s="1" customFormat="1">
      <c r="E497" s="34"/>
    </row>
    <row r="498" spans="5:5" s="1" customFormat="1">
      <c r="E498" s="34"/>
    </row>
    <row r="499" spans="5:5" s="1" customFormat="1">
      <c r="E499" s="34"/>
    </row>
    <row r="500" spans="5:5" s="1" customFormat="1">
      <c r="E500" s="34"/>
    </row>
    <row r="501" spans="5:5" s="1" customFormat="1">
      <c r="E501" s="34"/>
    </row>
    <row r="502" spans="5:5" s="1" customFormat="1">
      <c r="E502" s="34"/>
    </row>
    <row r="503" spans="5:5" s="1" customFormat="1">
      <c r="E503" s="34"/>
    </row>
    <row r="504" spans="5:5" s="1" customFormat="1">
      <c r="E504" s="34"/>
    </row>
    <row r="505" spans="5:5" s="1" customFormat="1">
      <c r="E505" s="34"/>
    </row>
    <row r="506" spans="5:5" s="1" customFormat="1">
      <c r="E506" s="34"/>
    </row>
    <row r="507" spans="5:5" s="1" customFormat="1">
      <c r="E507" s="34"/>
    </row>
    <row r="508" spans="5:5" s="1" customFormat="1">
      <c r="E508" s="34"/>
    </row>
    <row r="509" spans="5:5" s="1" customFormat="1">
      <c r="E509" s="34"/>
    </row>
    <row r="510" spans="5:5" s="1" customFormat="1">
      <c r="E510" s="34"/>
    </row>
    <row r="511" spans="5:5" s="1" customFormat="1">
      <c r="E511" s="34"/>
    </row>
    <row r="512" spans="5:5" s="1" customFormat="1">
      <c r="E512" s="34"/>
    </row>
    <row r="513" spans="5:5" s="1" customFormat="1">
      <c r="E513" s="34"/>
    </row>
    <row r="514" spans="5:5" s="1" customFormat="1">
      <c r="E514" s="34"/>
    </row>
    <row r="515" spans="5:5" s="1" customFormat="1">
      <c r="E515" s="34"/>
    </row>
    <row r="516" spans="5:5" s="1" customFormat="1">
      <c r="E516" s="34"/>
    </row>
    <row r="517" spans="5:5" s="1" customFormat="1">
      <c r="E517" s="34"/>
    </row>
    <row r="518" spans="5:5" s="1" customFormat="1">
      <c r="E518" s="34"/>
    </row>
    <row r="519" spans="5:5" s="1" customFormat="1">
      <c r="E519" s="34"/>
    </row>
    <row r="520" spans="5:5" s="1" customFormat="1">
      <c r="E520" s="34"/>
    </row>
    <row r="521" spans="5:5" s="1" customFormat="1">
      <c r="E521" s="34"/>
    </row>
    <row r="522" spans="5:5" s="1" customFormat="1">
      <c r="E522" s="34"/>
    </row>
    <row r="523" spans="5:5" s="1" customFormat="1">
      <c r="E523" s="34"/>
    </row>
    <row r="524" spans="5:5" s="1" customFormat="1">
      <c r="E524" s="34"/>
    </row>
    <row r="525" spans="5:5" s="1" customFormat="1">
      <c r="E525" s="34"/>
    </row>
    <row r="526" spans="5:5" s="1" customFormat="1">
      <c r="E526" s="34"/>
    </row>
    <row r="527" spans="5:5" s="1" customFormat="1">
      <c r="E527" s="34"/>
    </row>
    <row r="528" spans="5:5" s="1" customFormat="1">
      <c r="E528" s="34"/>
    </row>
    <row r="529" spans="5:5" s="1" customFormat="1">
      <c r="E529" s="34"/>
    </row>
    <row r="530" spans="5:5" s="1" customFormat="1">
      <c r="E530" s="34"/>
    </row>
    <row r="531" spans="5:5" s="1" customFormat="1">
      <c r="E531" s="34"/>
    </row>
    <row r="532" spans="5:5" s="1" customFormat="1">
      <c r="E532" s="34"/>
    </row>
    <row r="533" spans="5:5" s="1" customFormat="1">
      <c r="E533" s="34"/>
    </row>
    <row r="534" spans="5:5" s="1" customFormat="1">
      <c r="E534" s="34"/>
    </row>
    <row r="535" spans="5:5" s="1" customFormat="1">
      <c r="E535" s="34"/>
    </row>
    <row r="536" spans="5:5" s="1" customFormat="1">
      <c r="E536" s="34"/>
    </row>
    <row r="537" spans="5:5" s="1" customFormat="1">
      <c r="E537" s="34"/>
    </row>
    <row r="538" spans="5:5" s="1" customFormat="1">
      <c r="E538" s="34"/>
    </row>
    <row r="539" spans="5:5" s="1" customFormat="1">
      <c r="E539" s="34"/>
    </row>
    <row r="540" spans="5:5" s="1" customFormat="1">
      <c r="E540" s="34"/>
    </row>
    <row r="541" spans="5:5" s="1" customFormat="1">
      <c r="E541" s="34"/>
    </row>
    <row r="542" spans="5:5" s="1" customFormat="1">
      <c r="E542" s="34"/>
    </row>
    <row r="543" spans="5:5" s="1" customFormat="1">
      <c r="E543" s="34"/>
    </row>
    <row r="544" spans="5:5" s="1" customFormat="1">
      <c r="E544" s="34"/>
    </row>
    <row r="545" spans="5:5" s="1" customFormat="1">
      <c r="E545" s="34"/>
    </row>
    <row r="546" spans="5:5" s="1" customFormat="1">
      <c r="E546" s="34"/>
    </row>
    <row r="547" spans="5:5" s="1" customFormat="1">
      <c r="E547" s="34"/>
    </row>
    <row r="548" spans="5:5" s="1" customFormat="1">
      <c r="E548" s="34"/>
    </row>
    <row r="549" spans="5:5" s="1" customFormat="1">
      <c r="E549" s="34"/>
    </row>
    <row r="550" spans="5:5" s="1" customFormat="1">
      <c r="E550" s="34"/>
    </row>
    <row r="551" spans="5:5" s="1" customFormat="1">
      <c r="E551" s="34"/>
    </row>
    <row r="552" spans="5:5" s="1" customFormat="1">
      <c r="E552" s="34"/>
    </row>
    <row r="553" spans="5:5" s="1" customFormat="1">
      <c r="E553" s="34"/>
    </row>
    <row r="554" spans="5:5" s="1" customFormat="1">
      <c r="E554" s="34"/>
    </row>
    <row r="555" spans="5:5" s="1" customFormat="1">
      <c r="E555" s="34"/>
    </row>
    <row r="556" spans="5:5" s="1" customFormat="1">
      <c r="E556" s="34"/>
    </row>
    <row r="557" spans="5:5" s="1" customFormat="1">
      <c r="E557" s="34"/>
    </row>
    <row r="558" spans="5:5" s="1" customFormat="1">
      <c r="E558" s="34"/>
    </row>
    <row r="559" spans="5:5" s="1" customFormat="1">
      <c r="E559" s="34"/>
    </row>
    <row r="560" spans="5:5" s="1" customFormat="1">
      <c r="E560" s="34"/>
    </row>
    <row r="561" spans="5:5" s="1" customFormat="1">
      <c r="E561" s="34"/>
    </row>
    <row r="562" spans="5:5" s="1" customFormat="1">
      <c r="E562" s="34"/>
    </row>
    <row r="563" spans="5:5" s="1" customFormat="1">
      <c r="E563" s="34"/>
    </row>
    <row r="564" spans="5:5" s="1" customFormat="1">
      <c r="E564" s="34"/>
    </row>
    <row r="565" spans="5:5" s="1" customFormat="1">
      <c r="E565" s="34"/>
    </row>
    <row r="566" spans="5:5" s="1" customFormat="1">
      <c r="E566" s="34"/>
    </row>
    <row r="567" spans="5:5" s="1" customFormat="1">
      <c r="E567" s="34"/>
    </row>
    <row r="568" spans="5:5" s="1" customFormat="1">
      <c r="E568" s="34"/>
    </row>
    <row r="569" spans="5:5" s="1" customFormat="1">
      <c r="E569" s="34"/>
    </row>
    <row r="570" spans="5:5" s="1" customFormat="1">
      <c r="E570" s="34"/>
    </row>
    <row r="571" spans="5:5" s="1" customFormat="1">
      <c r="E571" s="34"/>
    </row>
    <row r="572" spans="5:5" s="1" customFormat="1">
      <c r="E572" s="34"/>
    </row>
    <row r="573" spans="5:5" s="1" customFormat="1">
      <c r="E573" s="34"/>
    </row>
    <row r="574" spans="5:5" s="1" customFormat="1">
      <c r="E574" s="34"/>
    </row>
    <row r="575" spans="5:5" s="1" customFormat="1">
      <c r="E575" s="34"/>
    </row>
    <row r="576" spans="5:5" s="1" customFormat="1">
      <c r="E576" s="34"/>
    </row>
    <row r="577" spans="5:5" s="1" customFormat="1">
      <c r="E577" s="34"/>
    </row>
    <row r="578" spans="5:5" s="1" customFormat="1">
      <c r="E578" s="34"/>
    </row>
    <row r="579" spans="5:5" s="1" customFormat="1">
      <c r="E579" s="34"/>
    </row>
    <row r="580" spans="5:5" s="1" customFormat="1">
      <c r="E580" s="34"/>
    </row>
    <row r="581" spans="5:5" s="1" customFormat="1">
      <c r="E581" s="34"/>
    </row>
    <row r="582" spans="5:5" s="1" customFormat="1">
      <c r="E582" s="34"/>
    </row>
    <row r="583" spans="5:5" s="1" customFormat="1">
      <c r="E583" s="34"/>
    </row>
    <row r="584" spans="5:5" s="1" customFormat="1">
      <c r="E584" s="34"/>
    </row>
    <row r="585" spans="5:5" s="1" customFormat="1">
      <c r="E585" s="34"/>
    </row>
    <row r="586" spans="5:5" s="1" customFormat="1">
      <c r="E586" s="34"/>
    </row>
    <row r="587" spans="5:5" s="1" customFormat="1">
      <c r="E587" s="34"/>
    </row>
    <row r="588" spans="5:5" s="1" customFormat="1">
      <c r="E588" s="34"/>
    </row>
    <row r="589" spans="5:5" s="1" customFormat="1">
      <c r="E589" s="34"/>
    </row>
    <row r="590" spans="5:5" s="1" customFormat="1">
      <c r="E590" s="34"/>
    </row>
    <row r="591" spans="5:5" s="1" customFormat="1">
      <c r="E591" s="34"/>
    </row>
    <row r="592" spans="5:5" s="1" customFormat="1">
      <c r="E592" s="34"/>
    </row>
    <row r="593" spans="5:5" s="1" customFormat="1">
      <c r="E593" s="34"/>
    </row>
    <row r="594" spans="5:5" s="1" customFormat="1">
      <c r="E594" s="34"/>
    </row>
    <row r="595" spans="5:5" s="1" customFormat="1">
      <c r="E595" s="34"/>
    </row>
    <row r="596" spans="5:5" s="1" customFormat="1">
      <c r="E596" s="34"/>
    </row>
    <row r="597" spans="5:5" s="1" customFormat="1">
      <c r="E597" s="34"/>
    </row>
    <row r="598" spans="5:5" s="1" customFormat="1">
      <c r="E598" s="34"/>
    </row>
    <row r="599" spans="5:5" s="1" customFormat="1">
      <c r="E599" s="34"/>
    </row>
    <row r="600" spans="5:5" s="1" customFormat="1">
      <c r="E600" s="34"/>
    </row>
    <row r="601" spans="5:5" s="1" customFormat="1">
      <c r="E601" s="34"/>
    </row>
    <row r="602" spans="5:5" s="1" customFormat="1">
      <c r="E602" s="34"/>
    </row>
    <row r="603" spans="5:5" s="1" customFormat="1">
      <c r="E603" s="34"/>
    </row>
    <row r="604" spans="5:5" s="1" customFormat="1">
      <c r="E604" s="34"/>
    </row>
    <row r="605" spans="5:5" s="1" customFormat="1">
      <c r="E605" s="34"/>
    </row>
    <row r="606" spans="5:5" s="1" customFormat="1">
      <c r="E606" s="34"/>
    </row>
    <row r="607" spans="5:5" s="1" customFormat="1">
      <c r="E607" s="34"/>
    </row>
    <row r="608" spans="5:5" s="1" customFormat="1">
      <c r="E608" s="34"/>
    </row>
    <row r="609" spans="5:5" s="1" customFormat="1">
      <c r="E609" s="34"/>
    </row>
    <row r="610" spans="5:5" s="1" customFormat="1">
      <c r="E610" s="34"/>
    </row>
    <row r="611" spans="5:5" s="1" customFormat="1">
      <c r="E611" s="34"/>
    </row>
    <row r="612" spans="5:5" s="1" customFormat="1">
      <c r="E612" s="34"/>
    </row>
    <row r="613" spans="5:5" s="1" customFormat="1">
      <c r="E613" s="34"/>
    </row>
    <row r="614" spans="5:5" s="1" customFormat="1">
      <c r="E614" s="34"/>
    </row>
    <row r="615" spans="5:5" s="1" customFormat="1">
      <c r="E615" s="34"/>
    </row>
    <row r="616" spans="5:5" s="1" customFormat="1">
      <c r="E616" s="34"/>
    </row>
    <row r="617" spans="5:5" s="1" customFormat="1">
      <c r="E617" s="34"/>
    </row>
    <row r="618" spans="5:5" s="1" customFormat="1">
      <c r="E618" s="34"/>
    </row>
    <row r="619" spans="5:5" s="1" customFormat="1">
      <c r="E619" s="34"/>
    </row>
    <row r="620" spans="5:5" s="1" customFormat="1">
      <c r="E620" s="34"/>
    </row>
    <row r="621" spans="5:5" s="1" customFormat="1">
      <c r="E621" s="34"/>
    </row>
    <row r="622" spans="5:5" s="1" customFormat="1">
      <c r="E622" s="34"/>
    </row>
    <row r="623" spans="5:5" s="1" customFormat="1">
      <c r="E623" s="34"/>
    </row>
    <row r="624" spans="5:5" s="1" customFormat="1">
      <c r="E624" s="34"/>
    </row>
    <row r="625" spans="5:5" s="1" customFormat="1">
      <c r="E625" s="34"/>
    </row>
    <row r="626" spans="5:5" s="1" customFormat="1">
      <c r="E626" s="34"/>
    </row>
    <row r="627" spans="5:5" s="1" customFormat="1">
      <c r="E627" s="34"/>
    </row>
    <row r="628" spans="5:5" s="1" customFormat="1">
      <c r="E628" s="34"/>
    </row>
    <row r="629" spans="5:5" s="1" customFormat="1">
      <c r="E629" s="34"/>
    </row>
    <row r="630" spans="5:5" s="1" customFormat="1">
      <c r="E630" s="34"/>
    </row>
    <row r="631" spans="5:5" s="1" customFormat="1">
      <c r="E631" s="34"/>
    </row>
    <row r="632" spans="5:5" s="1" customFormat="1">
      <c r="E632" s="34"/>
    </row>
    <row r="633" spans="5:5" s="1" customFormat="1">
      <c r="E633" s="34"/>
    </row>
    <row r="634" spans="5:5" s="1" customFormat="1">
      <c r="E634" s="34"/>
    </row>
    <row r="635" spans="5:5" s="1" customFormat="1">
      <c r="E635" s="34"/>
    </row>
    <row r="636" spans="5:5" s="1" customFormat="1">
      <c r="E636" s="34"/>
    </row>
    <row r="637" spans="5:5" s="1" customFormat="1">
      <c r="E637" s="34"/>
    </row>
    <row r="638" spans="5:5" s="1" customFormat="1">
      <c r="E638" s="34"/>
    </row>
    <row r="639" spans="5:5" s="1" customFormat="1">
      <c r="E639" s="34"/>
    </row>
    <row r="640" spans="5:5" s="1" customFormat="1">
      <c r="E640" s="34"/>
    </row>
    <row r="641" spans="5:5" s="1" customFormat="1">
      <c r="E641" s="34"/>
    </row>
    <row r="642" spans="5:5" s="1" customFormat="1">
      <c r="E642" s="34"/>
    </row>
    <row r="643" spans="5:5" s="1" customFormat="1">
      <c r="E643" s="34"/>
    </row>
    <row r="644" spans="5:5" s="1" customFormat="1">
      <c r="E644" s="34"/>
    </row>
    <row r="645" spans="5:5" s="1" customFormat="1">
      <c r="E645" s="34"/>
    </row>
    <row r="646" spans="5:5" s="1" customFormat="1">
      <c r="E646" s="34"/>
    </row>
    <row r="647" spans="5:5" s="1" customFormat="1">
      <c r="E647" s="34"/>
    </row>
    <row r="648" spans="5:5" s="1" customFormat="1">
      <c r="E648" s="34"/>
    </row>
    <row r="649" spans="5:5" s="1" customFormat="1">
      <c r="E649" s="34"/>
    </row>
    <row r="650" spans="5:5" s="1" customFormat="1">
      <c r="E650" s="34"/>
    </row>
    <row r="651" spans="5:5" s="1" customFormat="1">
      <c r="E651" s="34"/>
    </row>
    <row r="652" spans="5:5" s="1" customFormat="1">
      <c r="E652" s="34"/>
    </row>
    <row r="653" spans="5:5" s="1" customFormat="1">
      <c r="E653" s="34"/>
    </row>
    <row r="654" spans="5:5" s="1" customFormat="1">
      <c r="E654" s="34"/>
    </row>
    <row r="655" spans="5:5" s="1" customFormat="1">
      <c r="E655" s="34"/>
    </row>
    <row r="656" spans="5:5" s="1" customFormat="1">
      <c r="E656" s="34"/>
    </row>
    <row r="657" spans="5:5" s="1" customFormat="1">
      <c r="E657" s="34"/>
    </row>
    <row r="658" spans="5:5" s="1" customFormat="1">
      <c r="E658" s="34"/>
    </row>
    <row r="659" spans="5:5" s="1" customFormat="1">
      <c r="E659" s="34"/>
    </row>
    <row r="660" spans="5:5" s="1" customFormat="1">
      <c r="E660" s="34"/>
    </row>
    <row r="661" spans="5:5" s="1" customFormat="1">
      <c r="E661" s="34"/>
    </row>
    <row r="662" spans="5:5" s="1" customFormat="1">
      <c r="E662" s="34"/>
    </row>
    <row r="663" spans="5:5" s="1" customFormat="1">
      <c r="E663" s="34"/>
    </row>
    <row r="664" spans="5:5" s="1" customFormat="1">
      <c r="E664" s="34"/>
    </row>
    <row r="665" spans="5:5" s="1" customFormat="1">
      <c r="E665" s="34"/>
    </row>
    <row r="666" spans="5:5" s="1" customFormat="1">
      <c r="E666" s="34"/>
    </row>
    <row r="667" spans="5:5" s="1" customFormat="1">
      <c r="E667" s="34"/>
    </row>
    <row r="668" spans="5:5" s="1" customFormat="1">
      <c r="E668" s="34"/>
    </row>
    <row r="669" spans="5:5" s="1" customFormat="1">
      <c r="E669" s="34"/>
    </row>
    <row r="670" spans="5:5" s="1" customFormat="1">
      <c r="E670" s="34"/>
    </row>
    <row r="671" spans="5:5" s="1" customFormat="1">
      <c r="E671" s="34"/>
    </row>
    <row r="672" spans="5:5" s="1" customFormat="1">
      <c r="E672" s="34"/>
    </row>
    <row r="673" spans="5:5" s="1" customFormat="1">
      <c r="E673" s="34"/>
    </row>
    <row r="674" spans="5:5" s="1" customFormat="1">
      <c r="E674" s="34"/>
    </row>
    <row r="675" spans="5:5" s="1" customFormat="1">
      <c r="E675" s="34"/>
    </row>
    <row r="676" spans="5:5" s="1" customFormat="1">
      <c r="E676" s="34"/>
    </row>
    <row r="677" spans="5:5" s="1" customFormat="1">
      <c r="E677" s="34"/>
    </row>
    <row r="678" spans="5:5" s="1" customFormat="1">
      <c r="E678" s="34"/>
    </row>
    <row r="679" spans="5:5" s="1" customFormat="1">
      <c r="E679" s="34"/>
    </row>
    <row r="680" spans="5:5" s="1" customFormat="1">
      <c r="E680" s="34"/>
    </row>
    <row r="681" spans="5:5" s="1" customFormat="1">
      <c r="E681" s="34"/>
    </row>
    <row r="682" spans="5:5" s="1" customFormat="1">
      <c r="E682" s="34"/>
    </row>
    <row r="683" spans="5:5" s="1" customFormat="1">
      <c r="E683" s="34"/>
    </row>
    <row r="684" spans="5:5" s="1" customFormat="1">
      <c r="E684" s="34"/>
    </row>
    <row r="685" spans="5:5" s="1" customFormat="1">
      <c r="E685" s="34"/>
    </row>
    <row r="686" spans="5:5" s="1" customFormat="1">
      <c r="E686" s="34"/>
    </row>
    <row r="687" spans="5:5" s="1" customFormat="1">
      <c r="E687" s="34"/>
    </row>
    <row r="688" spans="5:5" s="1" customFormat="1">
      <c r="E688" s="34"/>
    </row>
    <row r="689" spans="5:5" s="1" customFormat="1">
      <c r="E689" s="34"/>
    </row>
    <row r="690" spans="5:5" s="1" customFormat="1">
      <c r="E690" s="34"/>
    </row>
    <row r="691" spans="5:5" s="1" customFormat="1">
      <c r="E691" s="34"/>
    </row>
    <row r="692" spans="5:5" s="1" customFormat="1">
      <c r="E692" s="34"/>
    </row>
    <row r="693" spans="5:5" s="1" customFormat="1">
      <c r="E693" s="34"/>
    </row>
    <row r="694" spans="5:5" s="1" customFormat="1">
      <c r="E694" s="34"/>
    </row>
    <row r="695" spans="5:5" s="1" customFormat="1">
      <c r="E695" s="34"/>
    </row>
    <row r="696" spans="5:5" s="1" customFormat="1">
      <c r="E696" s="34"/>
    </row>
    <row r="697" spans="5:5" s="1" customFormat="1">
      <c r="E697" s="34"/>
    </row>
    <row r="698" spans="5:5" s="1" customFormat="1">
      <c r="E698" s="34"/>
    </row>
    <row r="699" spans="5:5" s="1" customFormat="1">
      <c r="E699" s="34"/>
    </row>
    <row r="700" spans="5:5" s="1" customFormat="1">
      <c r="E700" s="34"/>
    </row>
    <row r="701" spans="5:5" s="1" customFormat="1">
      <c r="E701" s="34"/>
    </row>
    <row r="702" spans="5:5" s="1" customFormat="1">
      <c r="E702" s="34"/>
    </row>
    <row r="703" spans="5:5" s="1" customFormat="1">
      <c r="E703" s="34"/>
    </row>
    <row r="704" spans="5:5" s="1" customFormat="1">
      <c r="E704" s="34"/>
    </row>
    <row r="705" spans="5:5" s="1" customFormat="1">
      <c r="E705" s="34"/>
    </row>
    <row r="706" spans="5:5" s="1" customFormat="1">
      <c r="E706" s="34"/>
    </row>
    <row r="707" spans="5:5" s="1" customFormat="1">
      <c r="E707" s="34"/>
    </row>
    <row r="708" spans="5:5" s="1" customFormat="1">
      <c r="E708" s="34"/>
    </row>
    <row r="709" spans="5:5" s="1" customFormat="1">
      <c r="E709" s="34"/>
    </row>
    <row r="710" spans="5:5" s="1" customFormat="1">
      <c r="E710" s="34"/>
    </row>
    <row r="711" spans="5:5" s="1" customFormat="1">
      <c r="E711" s="34"/>
    </row>
    <row r="712" spans="5:5" s="1" customFormat="1">
      <c r="E712" s="34"/>
    </row>
    <row r="713" spans="5:5" s="1" customFormat="1">
      <c r="E713" s="34"/>
    </row>
    <row r="714" spans="5:5" s="1" customFormat="1">
      <c r="E714" s="34"/>
    </row>
    <row r="715" spans="5:5" s="1" customFormat="1">
      <c r="E715" s="34"/>
    </row>
    <row r="716" spans="5:5" s="1" customFormat="1">
      <c r="E716" s="34"/>
    </row>
    <row r="717" spans="5:5" s="1" customFormat="1">
      <c r="E717" s="34"/>
    </row>
    <row r="718" spans="5:5" s="1" customFormat="1">
      <c r="E718" s="34"/>
    </row>
  </sheetData>
  <mergeCells count="37">
    <mergeCell ref="C16:E16"/>
    <mergeCell ref="C24:E24"/>
    <mergeCell ref="C25:E25"/>
    <mergeCell ref="B2:E2"/>
    <mergeCell ref="B14:E14"/>
    <mergeCell ref="C17:E17"/>
    <mergeCell ref="C18:E18"/>
    <mergeCell ref="C19:E19"/>
    <mergeCell ref="C27:E27"/>
    <mergeCell ref="C28:E28"/>
    <mergeCell ref="C29:E29"/>
    <mergeCell ref="C32:E32"/>
    <mergeCell ref="C20:E20"/>
    <mergeCell ref="C21:E21"/>
    <mergeCell ref="C26:E26"/>
    <mergeCell ref="C60:E60"/>
    <mergeCell ref="C61:E61"/>
    <mergeCell ref="C52:E52"/>
    <mergeCell ref="C53:E53"/>
    <mergeCell ref="C45:E45"/>
    <mergeCell ref="C48:E48"/>
    <mergeCell ref="C49:E49"/>
    <mergeCell ref="C50:E50"/>
    <mergeCell ref="C51:E51"/>
    <mergeCell ref="C57:E57"/>
    <mergeCell ref="C58:E58"/>
    <mergeCell ref="C59:E59"/>
    <mergeCell ref="C40:E40"/>
    <mergeCell ref="C41:E41"/>
    <mergeCell ref="C42:E42"/>
    <mergeCell ref="C43:E43"/>
    <mergeCell ref="C44:E44"/>
    <mergeCell ref="C33:E33"/>
    <mergeCell ref="C34:E34"/>
    <mergeCell ref="C35:E35"/>
    <mergeCell ref="C36:E36"/>
    <mergeCell ref="C37:E37"/>
  </mergeCells>
  <printOptions horizontalCentered="1"/>
  <pageMargins left="0.70866141732283472" right="0.70866141732283472" top="0.74803149606299213" bottom="0.74803149606299213" header="0.31496062992125984" footer="0.31496062992125984"/>
  <pageSetup scale="1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8BF5341F33FD841A1290077EA2FF5AF" ma:contentTypeVersion="15" ma:contentTypeDescription="Crear nuevo documento." ma:contentTypeScope="" ma:versionID="d5232743e0fea6eddc658c83df8b530b">
  <xsd:schema xmlns:xsd="http://www.w3.org/2001/XMLSchema" xmlns:xs="http://www.w3.org/2001/XMLSchema" xmlns:p="http://schemas.microsoft.com/office/2006/metadata/properties" xmlns:ns2="1f8d7d97-b52e-4e8e-add1-cddb6c7f9c6e" xmlns:ns3="ebe62426-be44-4ac6-b4e7-c6e91301097f" targetNamespace="http://schemas.microsoft.com/office/2006/metadata/properties" ma:root="true" ma:fieldsID="2d4cc1759981efddae7a68e803d5e4e8" ns2:_="" ns3:_="">
    <xsd:import namespace="1f8d7d97-b52e-4e8e-add1-cddb6c7f9c6e"/>
    <xsd:import namespace="ebe62426-be44-4ac6-b4e7-c6e91301097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LengthInSecond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8d7d97-b52e-4e8e-add1-cddb6c7f9c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e62426-be44-4ac6-b4e7-c6e91301097f"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6" nillable="true" ma:displayName="Taxonomy Catch All Column" ma:hidden="true" ma:list="{31f8863d-40b5-48fb-8a46-f2f7ac83c21f}" ma:internalName="TaxCatchAll" ma:showField="CatchAllData" ma:web="ebe62426-be44-4ac6-b4e7-c6e91301097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f8d7d97-b52e-4e8e-add1-cddb6c7f9c6e">
      <Terms xmlns="http://schemas.microsoft.com/office/infopath/2007/PartnerControls"/>
    </lcf76f155ced4ddcb4097134ff3c332f>
    <TaxCatchAll xmlns="ebe62426-be44-4ac6-b4e7-c6e91301097f" xsi:nil="true"/>
  </documentManagement>
</p:properties>
</file>

<file path=customXml/itemProps1.xml><?xml version="1.0" encoding="utf-8"?>
<ds:datastoreItem xmlns:ds="http://schemas.openxmlformats.org/officeDocument/2006/customXml" ds:itemID="{1658E5DD-F4EC-4469-9D28-C77C1B9E9DC1}"/>
</file>

<file path=customXml/itemProps2.xml><?xml version="1.0" encoding="utf-8"?>
<ds:datastoreItem xmlns:ds="http://schemas.openxmlformats.org/officeDocument/2006/customXml" ds:itemID="{91764B0F-7A2B-41D7-9E88-9E6E2AA4AE90}"/>
</file>

<file path=customXml/itemProps3.xml><?xml version="1.0" encoding="utf-8"?>
<ds:datastoreItem xmlns:ds="http://schemas.openxmlformats.org/officeDocument/2006/customXml" ds:itemID="{0DEE337F-F4E4-47F6-AD7A-B0773ED190D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Recursos Humanos Y Salud Laboral - Chocó - Quibdó</cp:lastModifiedBy>
  <cp:revision/>
  <dcterms:created xsi:type="dcterms:W3CDTF">2021-04-16T16:11:31Z</dcterms:created>
  <dcterms:modified xsi:type="dcterms:W3CDTF">2024-04-01T19:50:01Z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0x010100F8BF5341F33FD841A1290077EA2FF5AF</vt:lpwstr>
  </property>
  <property fmtid="{D5CDD505-2E9C-101B-9397-08002B2CF9AE}" pid="3" name="MediaServiceImageTags">
    <vt:lpwstr/>
  </property>
</Properties>
</file>